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\\omicron\Share\!!Служба продаж\МАРКЕТИНГ\! PRICE\! 2023 ПОРТОВЫЙ\"/>
    </mc:Choice>
  </mc:AlternateContent>
  <workbookProtection workbookAlgorithmName="SHA-512" workbookHashValue="9zomF5+l7U18/qNDRc70SKCxmCZ9k9Nen3bFyf87iG6C95tSMNcmLzkeDrOwhaGxYqqhIj+9F6j6VPsWoFTgAQ==" workbookSaltValue="Gw3/SOb4o21BF5tNQ9l8jA==" workbookSpinCount="100000" lockStructure="1"/>
  <bookViews>
    <workbookView xWindow="0" yWindow="0" windowWidth="20490" windowHeight="7755" activeTab="5"/>
  </bookViews>
  <sheets>
    <sheet name="Корпус 1" sheetId="1" r:id="rId1"/>
    <sheet name="Корпус 2" sheetId="2" r:id="rId2"/>
    <sheet name="Корпус 3" sheetId="3" r:id="rId3"/>
    <sheet name="Корпус 4" sheetId="4" r:id="rId4"/>
    <sheet name="Корпус 5" sheetId="5" r:id="rId5"/>
    <sheet name="Корпус 6" sheetId="6" r:id="rId6"/>
    <sheet name="Лист2" sheetId="7" state="hidden" r:id="rId7"/>
    <sheet name="Лист3" sheetId="8" state="hidden" r:id="rId8"/>
    <sheet name="Лист1" sheetId="9" state="hidden" r:id="rId9"/>
  </sheets>
  <definedNames>
    <definedName name="Z_09A102C3_37E2_468C_855E_607971BBDA91_.wvu.PrintArea" localSheetId="0" hidden="1">'Корпус 1'!$A$15:$I$61</definedName>
    <definedName name="Z_09A102C3_37E2_468C_855E_607971BBDA91_.wvu.PrintArea" localSheetId="1" hidden="1">'Корпус 2'!$A$4:$I$60</definedName>
    <definedName name="Z_09A102C3_37E2_468C_855E_607971BBDA91_.wvu.PrintArea" localSheetId="2" hidden="1">'Корпус 3'!#REF!</definedName>
    <definedName name="Z_09A102C3_37E2_468C_855E_607971BBDA91_.wvu.PrintArea" localSheetId="3" hidden="1">'Корпус 4'!$A$12:$I$60</definedName>
    <definedName name="Z_09A102C3_37E2_468C_855E_607971BBDA91_.wvu.PrintArea" localSheetId="4" hidden="1">'Корпус 5'!$A$13:$I$61</definedName>
    <definedName name="Z_09A102C3_37E2_468C_855E_607971BBDA91_.wvu.PrintArea" localSheetId="5" hidden="1">'Корпус 6'!$A$15:$I$64</definedName>
    <definedName name="Z_09A102C3_37E2_468C_855E_607971BBDA91_.wvu.Rows" localSheetId="0" hidden="1">'Корпус 1'!#REF!</definedName>
    <definedName name="Z_09A102C3_37E2_468C_855E_607971BBDA91_.wvu.Rows" localSheetId="1" hidden="1">'Корпус 2'!#REF!</definedName>
    <definedName name="Z_09A102C3_37E2_468C_855E_607971BBDA91_.wvu.Rows" localSheetId="2" hidden="1">'Корпус 3'!#REF!</definedName>
    <definedName name="Z_09A102C3_37E2_468C_855E_607971BBDA91_.wvu.Rows" localSheetId="3" hidden="1">'Корпус 4'!#REF!</definedName>
    <definedName name="Z_09A102C3_37E2_468C_855E_607971BBDA91_.wvu.Rows" localSheetId="4" hidden="1">'Корпус 5'!#REF!</definedName>
    <definedName name="Z_09A102C3_37E2_468C_855E_607971BBDA91_.wvu.Rows" localSheetId="5" hidden="1">'Корпус 6'!#REF!</definedName>
    <definedName name="Z_54A863DE_4AA8_40D4_9A84_4B2EB3E7F4AC_.wvu.PrintArea" localSheetId="0" hidden="1">'Корпус 1'!$A$15:$I$61</definedName>
    <definedName name="Z_54A863DE_4AA8_40D4_9A84_4B2EB3E7F4AC_.wvu.PrintArea" localSheetId="1" hidden="1">'Корпус 2'!$A$4:$I$60</definedName>
    <definedName name="Z_54A863DE_4AA8_40D4_9A84_4B2EB3E7F4AC_.wvu.PrintArea" localSheetId="2" hidden="1">'Корпус 3'!#REF!</definedName>
    <definedName name="Z_54A863DE_4AA8_40D4_9A84_4B2EB3E7F4AC_.wvu.PrintArea" localSheetId="3" hidden="1">'Корпус 4'!$A$12:$I$60</definedName>
    <definedName name="Z_54A863DE_4AA8_40D4_9A84_4B2EB3E7F4AC_.wvu.PrintArea" localSheetId="4" hidden="1">'Корпус 5'!$A$13:$I$61</definedName>
    <definedName name="Z_54A863DE_4AA8_40D4_9A84_4B2EB3E7F4AC_.wvu.PrintArea" localSheetId="5" hidden="1">'Корпус 6'!$A$15:$I$64</definedName>
    <definedName name="Z_54A863DE_4AA8_40D4_9A84_4B2EB3E7F4AC_.wvu.Rows" localSheetId="0" hidden="1">'Корпус 1'!#REF!</definedName>
    <definedName name="Z_54A863DE_4AA8_40D4_9A84_4B2EB3E7F4AC_.wvu.Rows" localSheetId="1" hidden="1">'Корпус 2'!#REF!</definedName>
    <definedName name="Z_54A863DE_4AA8_40D4_9A84_4B2EB3E7F4AC_.wvu.Rows" localSheetId="2" hidden="1">'Корпус 3'!#REF!</definedName>
    <definedName name="Z_54A863DE_4AA8_40D4_9A84_4B2EB3E7F4AC_.wvu.Rows" localSheetId="3" hidden="1">'Корпус 4'!#REF!</definedName>
    <definedName name="Z_54A863DE_4AA8_40D4_9A84_4B2EB3E7F4AC_.wvu.Rows" localSheetId="4" hidden="1">'Корпус 5'!#REF!</definedName>
    <definedName name="Z_54A863DE_4AA8_40D4_9A84_4B2EB3E7F4AC_.wvu.Rows" localSheetId="5" hidden="1">'Корпус 6'!#REF!</definedName>
    <definedName name="Z_777395F0_30E4_4C8C_8310_9E4F8E5054FE_.wvu.PrintArea" localSheetId="0" hidden="1">'Корпус 1'!$A$1:$I$79</definedName>
    <definedName name="Z_777395F0_30E4_4C8C_8310_9E4F8E5054FE_.wvu.PrintArea" localSheetId="1" hidden="1">'Корпус 2'!$A$1:$I$70</definedName>
    <definedName name="Z_777395F0_30E4_4C8C_8310_9E4F8E5054FE_.wvu.PrintArea" localSheetId="2" hidden="1">'Корпус 3'!$A$1:$I$68</definedName>
    <definedName name="Z_777395F0_30E4_4C8C_8310_9E4F8E5054FE_.wvu.PrintArea" localSheetId="3" hidden="1">'Корпус 4'!$A$1:$I$80</definedName>
    <definedName name="Z_777395F0_30E4_4C8C_8310_9E4F8E5054FE_.wvu.PrintArea" localSheetId="4" hidden="1">'Корпус 5'!$A$1:$I$74</definedName>
    <definedName name="Z_777395F0_30E4_4C8C_8310_9E4F8E5054FE_.wvu.PrintArea" localSheetId="5" hidden="1">'Корпус 6'!$A$1:$I$84</definedName>
    <definedName name="Z_777395F0_30E4_4C8C_8310_9E4F8E5054FE_.wvu.Rows" localSheetId="0" hidden="1">'Корпус 1'!$67:$68</definedName>
    <definedName name="Z_777395F0_30E4_4C8C_8310_9E4F8E5054FE_.wvu.Rows" localSheetId="1" hidden="1">'Корпус 2'!#REF!</definedName>
    <definedName name="Z_777395F0_30E4_4C8C_8310_9E4F8E5054FE_.wvu.Rows" localSheetId="2" hidden="1">'Корпус 3'!#REF!</definedName>
    <definedName name="Z_777395F0_30E4_4C8C_8310_9E4F8E5054FE_.wvu.Rows" localSheetId="3" hidden="1">'Корпус 4'!#REF!</definedName>
    <definedName name="Z_777395F0_30E4_4C8C_8310_9E4F8E5054FE_.wvu.Rows" localSheetId="4" hidden="1">'Корпус 5'!#REF!</definedName>
    <definedName name="Z_777395F0_30E4_4C8C_8310_9E4F8E5054FE_.wvu.Rows" localSheetId="5" hidden="1">'Корпус 6'!#REF!</definedName>
    <definedName name="Z_B99773D9_83FD_4A3B_A501_6CB1809AE0EB_.wvu.PrintArea" localSheetId="0" hidden="1">'Корпус 1'!$A$15:$I$61</definedName>
    <definedName name="Z_B99773D9_83FD_4A3B_A501_6CB1809AE0EB_.wvu.PrintArea" localSheetId="1" hidden="1">'Корпус 2'!$A$4:$I$60</definedName>
    <definedName name="Z_B99773D9_83FD_4A3B_A501_6CB1809AE0EB_.wvu.PrintArea" localSheetId="2" hidden="1">'Корпус 3'!#REF!</definedName>
    <definedName name="Z_B99773D9_83FD_4A3B_A501_6CB1809AE0EB_.wvu.PrintArea" localSheetId="3" hidden="1">'Корпус 4'!$A$12:$I$60</definedName>
    <definedName name="Z_B99773D9_83FD_4A3B_A501_6CB1809AE0EB_.wvu.PrintArea" localSheetId="4" hidden="1">'Корпус 5'!$A$13:$I$61</definedName>
    <definedName name="Z_B99773D9_83FD_4A3B_A501_6CB1809AE0EB_.wvu.PrintArea" localSheetId="5" hidden="1">'Корпус 6'!$A$15:$I$64</definedName>
    <definedName name="Z_B99773D9_83FD_4A3B_A501_6CB1809AE0EB_.wvu.Rows" localSheetId="0" hidden="1">'Корпус 1'!#REF!</definedName>
    <definedName name="Z_B99773D9_83FD_4A3B_A501_6CB1809AE0EB_.wvu.Rows" localSheetId="1" hidden="1">'Корпус 2'!#REF!</definedName>
    <definedName name="Z_B99773D9_83FD_4A3B_A501_6CB1809AE0EB_.wvu.Rows" localSheetId="2" hidden="1">'Корпус 3'!#REF!</definedName>
    <definedName name="Z_B99773D9_83FD_4A3B_A501_6CB1809AE0EB_.wvu.Rows" localSheetId="3" hidden="1">'Корпус 4'!#REF!</definedName>
    <definedName name="Z_B99773D9_83FD_4A3B_A501_6CB1809AE0EB_.wvu.Rows" localSheetId="4" hidden="1">'Корпус 5'!#REF!</definedName>
    <definedName name="Z_B99773D9_83FD_4A3B_A501_6CB1809AE0EB_.wvu.Rows" localSheetId="5" hidden="1">'Корпус 6'!#REF!</definedName>
    <definedName name="Z_BD0AF60E_1A5C_4CCA_AFCA_F0CCF908E000_.wvu.PrintArea" localSheetId="0" hidden="1">'Корпус 1'!$A$15:$I$61</definedName>
    <definedName name="Z_BD0AF60E_1A5C_4CCA_AFCA_F0CCF908E000_.wvu.PrintArea" localSheetId="1" hidden="1">'Корпус 2'!$A$4:$I$60</definedName>
    <definedName name="Z_BD0AF60E_1A5C_4CCA_AFCA_F0CCF908E000_.wvu.PrintArea" localSheetId="2" hidden="1">'Корпус 3'!#REF!</definedName>
    <definedName name="Z_BD0AF60E_1A5C_4CCA_AFCA_F0CCF908E000_.wvu.PrintArea" localSheetId="3" hidden="1">'Корпус 4'!$A$12:$I$60</definedName>
    <definedName name="Z_BD0AF60E_1A5C_4CCA_AFCA_F0CCF908E000_.wvu.PrintArea" localSheetId="4" hidden="1">'Корпус 5'!$A$13:$I$61</definedName>
    <definedName name="Z_BD0AF60E_1A5C_4CCA_AFCA_F0CCF908E000_.wvu.PrintArea" localSheetId="5" hidden="1">'Корпус 6'!$A$15:$I$64</definedName>
    <definedName name="Z_BD0AF60E_1A5C_4CCA_AFCA_F0CCF908E000_.wvu.Rows" localSheetId="0" hidden="1">'Корпус 1'!#REF!</definedName>
    <definedName name="Z_BD0AF60E_1A5C_4CCA_AFCA_F0CCF908E000_.wvu.Rows" localSheetId="1" hidden="1">'Корпус 2'!#REF!</definedName>
    <definedName name="Z_BD0AF60E_1A5C_4CCA_AFCA_F0CCF908E000_.wvu.Rows" localSheetId="2" hidden="1">'Корпус 3'!#REF!</definedName>
    <definedName name="Z_BD0AF60E_1A5C_4CCA_AFCA_F0CCF908E000_.wvu.Rows" localSheetId="3" hidden="1">'Корпус 4'!#REF!</definedName>
    <definedName name="Z_BD0AF60E_1A5C_4CCA_AFCA_F0CCF908E000_.wvu.Rows" localSheetId="4" hidden="1">'Корпус 5'!#REF!</definedName>
    <definedName name="Z_BD0AF60E_1A5C_4CCA_AFCA_F0CCF908E000_.wvu.Rows" localSheetId="5" hidden="1">'Корпус 6'!#REF!</definedName>
    <definedName name="Z_DC0D6650_B3C0_4C5A_A5F3_8E20F1BF03D2_.wvu.PrintArea" localSheetId="0" hidden="1">'Корпус 1'!$A$15:$I$61</definedName>
    <definedName name="Z_DC0D6650_B3C0_4C5A_A5F3_8E20F1BF03D2_.wvu.PrintArea" localSheetId="1" hidden="1">'Корпус 2'!$A$4:$I$60</definedName>
    <definedName name="Z_DC0D6650_B3C0_4C5A_A5F3_8E20F1BF03D2_.wvu.PrintArea" localSheetId="2" hidden="1">'Корпус 3'!#REF!</definedName>
    <definedName name="Z_DC0D6650_B3C0_4C5A_A5F3_8E20F1BF03D2_.wvu.PrintArea" localSheetId="3" hidden="1">'Корпус 4'!$A$12:$I$60</definedName>
    <definedName name="Z_DC0D6650_B3C0_4C5A_A5F3_8E20F1BF03D2_.wvu.PrintArea" localSheetId="4" hidden="1">'Корпус 5'!$A$13:$I$61</definedName>
    <definedName name="Z_DC0D6650_B3C0_4C5A_A5F3_8E20F1BF03D2_.wvu.PrintArea" localSheetId="5" hidden="1">'Корпус 6'!$A$15:$I$64</definedName>
    <definedName name="Z_DC0D6650_B3C0_4C5A_A5F3_8E20F1BF03D2_.wvu.Rows" localSheetId="0" hidden="1">'Корпус 1'!#REF!</definedName>
    <definedName name="Z_DC0D6650_B3C0_4C5A_A5F3_8E20F1BF03D2_.wvu.Rows" localSheetId="1" hidden="1">'Корпус 2'!#REF!</definedName>
    <definedName name="Z_DC0D6650_B3C0_4C5A_A5F3_8E20F1BF03D2_.wvu.Rows" localSheetId="2" hidden="1">'Корпус 3'!#REF!</definedName>
    <definedName name="Z_DC0D6650_B3C0_4C5A_A5F3_8E20F1BF03D2_.wvu.Rows" localSheetId="3" hidden="1">'Корпус 4'!#REF!</definedName>
    <definedName name="Z_DC0D6650_B3C0_4C5A_A5F3_8E20F1BF03D2_.wvu.Rows" localSheetId="4" hidden="1">'Корпус 5'!#REF!</definedName>
    <definedName name="Z_DC0D6650_B3C0_4C5A_A5F3_8E20F1BF03D2_.wvu.Rows" localSheetId="5" hidden="1">'Корпус 6'!#REF!</definedName>
    <definedName name="Z_DDAE2C89_5C3C_42EE_A083_73E796FC7263_.wvu.PrintArea" localSheetId="0" hidden="1">'Корпус 1'!$A$1:$I$79</definedName>
    <definedName name="Z_DDAE2C89_5C3C_42EE_A083_73E796FC7263_.wvu.PrintArea" localSheetId="1" hidden="1">'Корпус 2'!$A$1:$I$70</definedName>
    <definedName name="Z_DDAE2C89_5C3C_42EE_A083_73E796FC7263_.wvu.PrintArea" localSheetId="2" hidden="1">'Корпус 3'!$A$1:$I$68</definedName>
    <definedName name="Z_DDAE2C89_5C3C_42EE_A083_73E796FC7263_.wvu.PrintArea" localSheetId="3" hidden="1">'Корпус 4'!$A$1:$I$80</definedName>
    <definedName name="Z_DDAE2C89_5C3C_42EE_A083_73E796FC7263_.wvu.PrintArea" localSheetId="4" hidden="1">'Корпус 5'!$A$1:$I$74</definedName>
    <definedName name="Z_DDAE2C89_5C3C_42EE_A083_73E796FC7263_.wvu.PrintArea" localSheetId="5" hidden="1">'Корпус 6'!$A$1:$I$84</definedName>
    <definedName name="_xlnm.Print_Area" localSheetId="0">'Корпус 1'!$A$1:$I$79</definedName>
    <definedName name="_xlnm.Print_Area" localSheetId="1">'Корпус 2'!$A$1:$I$70</definedName>
    <definedName name="_xlnm.Print_Area" localSheetId="2">'Корпус 3'!$A$1:$I$68</definedName>
    <definedName name="_xlnm.Print_Area" localSheetId="3">'Корпус 4'!$A$1:$I$80</definedName>
    <definedName name="_xlnm.Print_Area" localSheetId="4">'Корпус 5'!$A$1:$I$74</definedName>
    <definedName name="_xlnm.Print_Area" localSheetId="5">'Корпус 6'!$A$1:$I$84</definedName>
  </definedNames>
  <calcPr calcId="152511"/>
  <customWorkbookViews>
    <customWorkbookView name="Аксенова Татьяна Петровна - Личное представление" guid="{777395F0-30E4-4C8C-8310-9E4F8E5054FE}" mergeInterval="0" personalView="1" maximized="1" xWindow="-8" yWindow="-8" windowWidth="1936" windowHeight="1056" activeSheetId="1"/>
    <customWorkbookView name="Степанова Елена Владимировна - Личное представление" guid="{DC0D6650-B3C0-4C5A-A5F3-8E20F1BF03D2}" mergeInterval="0" personalView="1" maximized="1" xWindow="-8" yWindow="-8" windowWidth="1936" windowHeight="1056" activeSheetId="11" showComments="commIndAndComment"/>
    <customWorkbookView name="Струенкова Мирия Вячеславовна - Личное представление" guid="{09A102C3-37E2-468C-855E-607971BBDA91}" mergeInterval="0" personalView="1" maximized="1" xWindow="-8" yWindow="-8" windowWidth="1936" windowHeight="1056" tabRatio="868" activeSheetId="1"/>
    <customWorkbookView name="elena7stepanova@yandex.ru - Личное представление" guid="{00B376B3-78B9-4681-A891-8559083F873E}" mergeInterval="0" personalView="1" maximized="1" xWindow="-8" yWindow="-8" windowWidth="1382" windowHeight="744" activeSheetId="1"/>
    <customWorkbookView name="Абрамов Сергей Сергеевич - Личное представление" guid="{BD0AF60E-1A5C-4CCA-AFCA-F0CCF908E000}" mergeInterval="0" personalView="1" maximized="1" xWindow="-8" yWindow="-8" windowWidth="1936" windowHeight="1056" tabRatio="868" activeSheetId="11"/>
    <customWorkbookView name="Каратаева Инна Владимировна - Личное представление" guid="{54A863DE-4AA8-40D4-9A84-4B2EB3E7F4AC}" mergeInterval="0" personalView="1" maximized="1" xWindow="-8" yWindow="-8" windowWidth="1936" windowHeight="1056" tabRatio="868" activeSheetId="11"/>
    <customWorkbookView name="Юферова Юлия Андреевна - Личное представление" guid="{B99773D9-83FD-4A3B-A501-6CB1809AE0EB}" mergeInterval="0" personalView="1" maximized="1" xWindow="-8" yWindow="-8" windowWidth="1936" windowHeight="1056" tabRatio="868" activeSheetId="9"/>
    <customWorkbookView name="Подкаменная Жанна Олеговна - Личное представление" guid="{DDAE2C89-5C3C-42EE-A083-73E796FC7263}" mergeInterval="0" personalView="1" maximized="1" xWindow="-8" yWindow="-8" windowWidth="1936" windowHeight="1056" activeSheetId="3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8" i="6" l="1"/>
  <c r="H22" i="6" l="1"/>
  <c r="H17" i="4" l="1"/>
  <c r="H16" i="4"/>
  <c r="H17" i="5"/>
  <c r="H20" i="6"/>
  <c r="H14" i="3" l="1"/>
  <c r="H18" i="3"/>
  <c r="H19" i="3"/>
  <c r="H20" i="3"/>
  <c r="H63" i="4" l="1"/>
  <c r="H11" i="3" l="1"/>
  <c r="H61" i="3" l="1"/>
  <c r="H52" i="5" l="1"/>
  <c r="H7" i="2" l="1"/>
  <c r="H13" i="6" l="1"/>
  <c r="H12" i="6"/>
  <c r="H20" i="5"/>
  <c r="H19" i="5"/>
  <c r="H18" i="5"/>
  <c r="H16" i="5"/>
  <c r="H11" i="5"/>
  <c r="H12" i="5"/>
  <c r="H10" i="5"/>
  <c r="H9" i="5"/>
  <c r="H8" i="5"/>
  <c r="H7" i="5"/>
  <c r="H19" i="4"/>
  <c r="H18" i="4"/>
  <c r="H15" i="4"/>
  <c r="H11" i="4"/>
  <c r="H10" i="4"/>
  <c r="H9" i="4"/>
  <c r="H8" i="4"/>
  <c r="H7" i="4"/>
  <c r="H13" i="3"/>
  <c r="H7" i="3"/>
  <c r="H8" i="3"/>
  <c r="H9" i="3"/>
  <c r="H10" i="3"/>
  <c r="H12" i="3"/>
  <c r="H11" i="2"/>
  <c r="H13" i="2"/>
  <c r="H12" i="2"/>
  <c r="H10" i="2"/>
  <c r="H9" i="2"/>
  <c r="H8" i="2"/>
  <c r="H18" i="1"/>
  <c r="H19" i="1"/>
  <c r="H20" i="1"/>
  <c r="H14" i="1"/>
  <c r="H13" i="1"/>
  <c r="H12" i="1"/>
  <c r="H21" i="6" l="1"/>
  <c r="H23" i="6"/>
  <c r="H11" i="6" l="1"/>
  <c r="H9" i="6"/>
  <c r="H14" i="6"/>
  <c r="H10" i="6"/>
  <c r="H8" i="6"/>
  <c r="H7" i="6"/>
  <c r="H11" i="1"/>
  <c r="H10" i="1"/>
  <c r="H9" i="1"/>
  <c r="H8" i="1"/>
  <c r="H7" i="1"/>
  <c r="H21" i="1"/>
  <c r="H22" i="1"/>
  <c r="H23" i="1"/>
  <c r="H24" i="1"/>
  <c r="H25" i="1"/>
  <c r="H45" i="6" l="1"/>
  <c r="H71" i="1" l="1"/>
  <c r="H72" i="1"/>
  <c r="H73" i="1"/>
  <c r="H70" i="1"/>
  <c r="H69" i="1"/>
  <c r="H38" i="1"/>
  <c r="H68" i="5"/>
  <c r="H69" i="5"/>
  <c r="H70" i="5"/>
  <c r="H67" i="5"/>
  <c r="H66" i="5"/>
  <c r="H65" i="5"/>
  <c r="H45" i="5"/>
  <c r="H64" i="5"/>
  <c r="H63" i="5"/>
  <c r="H62" i="5"/>
  <c r="H61" i="5"/>
  <c r="H60" i="5"/>
  <c r="H59" i="5"/>
  <c r="H58" i="5"/>
  <c r="H57" i="5"/>
  <c r="H56" i="5"/>
  <c r="H55" i="5"/>
  <c r="H54" i="5"/>
  <c r="H53" i="5"/>
  <c r="H48" i="5"/>
  <c r="H47" i="5"/>
  <c r="H46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36" i="6"/>
  <c r="H78" i="6"/>
  <c r="H77" i="6"/>
  <c r="H76" i="6"/>
  <c r="H75" i="6"/>
  <c r="H74" i="6"/>
  <c r="H73" i="6"/>
  <c r="H72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2" i="6"/>
  <c r="H51" i="6"/>
  <c r="H50" i="6"/>
  <c r="H49" i="6"/>
  <c r="H48" i="6"/>
  <c r="H47" i="6"/>
  <c r="H46" i="6"/>
  <c r="H44" i="6"/>
  <c r="H43" i="6"/>
  <c r="H42" i="6"/>
  <c r="H41" i="6"/>
  <c r="H40" i="6"/>
  <c r="H39" i="6"/>
  <c r="H38" i="6"/>
  <c r="H37" i="6"/>
  <c r="H35" i="6"/>
  <c r="H34" i="6"/>
  <c r="H33" i="6"/>
  <c r="H32" i="6"/>
  <c r="H31" i="6"/>
  <c r="H30" i="6"/>
  <c r="H29" i="6"/>
  <c r="H28" i="6"/>
  <c r="H27" i="6"/>
  <c r="H26" i="6"/>
  <c r="H25" i="6"/>
  <c r="H24" i="6"/>
  <c r="H64" i="4"/>
  <c r="H60" i="4"/>
  <c r="H61" i="4"/>
  <c r="H62" i="4"/>
  <c r="H59" i="4"/>
  <c r="H58" i="4"/>
  <c r="H52" i="4"/>
  <c r="H51" i="4"/>
  <c r="H50" i="4"/>
  <c r="H54" i="4"/>
  <c r="H53" i="4"/>
  <c r="H56" i="4"/>
  <c r="H57" i="4"/>
  <c r="H55" i="4"/>
  <c r="H45" i="4"/>
  <c r="H46" i="4"/>
  <c r="H44" i="4"/>
  <c r="H42" i="4"/>
  <c r="H41" i="4"/>
  <c r="H40" i="4"/>
  <c r="H43" i="4"/>
  <c r="H39" i="4"/>
  <c r="H38" i="4"/>
  <c r="H28" i="4"/>
  <c r="H34" i="4"/>
  <c r="H37" i="4"/>
  <c r="H36" i="4"/>
  <c r="H33" i="4"/>
  <c r="H35" i="4"/>
  <c r="H32" i="4"/>
  <c r="H31" i="4"/>
  <c r="H30" i="4"/>
  <c r="H29" i="4"/>
  <c r="H21" i="4"/>
  <c r="H27" i="4"/>
  <c r="H20" i="4"/>
  <c r="H26" i="4"/>
  <c r="H25" i="4"/>
  <c r="H24" i="4"/>
  <c r="H23" i="4"/>
  <c r="H22" i="4"/>
  <c r="H62" i="2" l="1"/>
  <c r="H63" i="2"/>
  <c r="H64" i="2"/>
  <c r="H61" i="2"/>
  <c r="H60" i="2"/>
  <c r="H56" i="2"/>
  <c r="H59" i="2"/>
  <c r="H58" i="2"/>
  <c r="H57" i="2"/>
  <c r="H55" i="2"/>
  <c r="H54" i="2"/>
  <c r="H53" i="2"/>
  <c r="H52" i="2"/>
  <c r="H51" i="2"/>
  <c r="H50" i="2"/>
  <c r="H49" i="2"/>
  <c r="H48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60" i="3"/>
  <c r="H62" i="3"/>
  <c r="H59" i="3"/>
  <c r="H58" i="3"/>
  <c r="H57" i="3"/>
  <c r="H56" i="3"/>
  <c r="H55" i="3"/>
  <c r="H54" i="3"/>
  <c r="H53" i="3"/>
  <c r="H46" i="1"/>
  <c r="H47" i="1"/>
  <c r="H45" i="1"/>
  <c r="H39" i="3"/>
  <c r="H40" i="3"/>
  <c r="H38" i="3"/>
  <c r="H29" i="3"/>
  <c r="H52" i="3"/>
  <c r="H51" i="3"/>
  <c r="H50" i="3"/>
  <c r="H49" i="3"/>
  <c r="H48" i="3"/>
  <c r="H47" i="3"/>
  <c r="H46" i="3"/>
  <c r="H45" i="3"/>
  <c r="H44" i="3"/>
  <c r="H37" i="3"/>
  <c r="H36" i="3"/>
  <c r="H35" i="3"/>
  <c r="H34" i="3"/>
  <c r="H33" i="3"/>
  <c r="H32" i="3"/>
  <c r="H31" i="3"/>
  <c r="H30" i="3"/>
  <c r="H28" i="3"/>
  <c r="H27" i="3"/>
  <c r="H26" i="3"/>
  <c r="H25" i="3"/>
  <c r="H24" i="3"/>
  <c r="H23" i="3"/>
  <c r="H22" i="3"/>
  <c r="H21" i="3"/>
  <c r="H17" i="3"/>
  <c r="H16" i="3"/>
  <c r="H15" i="3"/>
  <c r="H74" i="4" l="1"/>
  <c r="H73" i="4"/>
  <c r="H72" i="4"/>
  <c r="H71" i="4"/>
  <c r="H70" i="4"/>
  <c r="H69" i="4"/>
  <c r="H68" i="4"/>
  <c r="H65" i="1" l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44" i="1"/>
  <c r="H43" i="1"/>
  <c r="H42" i="1"/>
  <c r="H41" i="1"/>
  <c r="H40" i="1"/>
  <c r="H39" i="1"/>
  <c r="H37" i="1"/>
  <c r="H36" i="1"/>
  <c r="H35" i="1"/>
  <c r="H34" i="1"/>
  <c r="H33" i="1"/>
  <c r="H32" i="1"/>
  <c r="H31" i="1"/>
  <c r="H30" i="1"/>
  <c r="H29" i="1"/>
  <c r="H28" i="1"/>
  <c r="H27" i="1"/>
  <c r="H26" i="1"/>
</calcChain>
</file>

<file path=xl/sharedStrings.xml><?xml version="1.0" encoding="utf-8"?>
<sst xmlns="http://schemas.openxmlformats.org/spreadsheetml/2006/main" count="717" uniqueCount="196">
  <si>
    <t>тип планировки</t>
  </si>
  <si>
    <t>классика</t>
  </si>
  <si>
    <t>2</t>
  </si>
  <si>
    <t>вид из окон</t>
  </si>
  <si>
    <t>евро</t>
  </si>
  <si>
    <t xml:space="preserve">3-КОМНАТНЫЕ КВАРТИРЫ </t>
  </si>
  <si>
    <t>площадь, кв.м</t>
  </si>
  <si>
    <t>этажи</t>
  </si>
  <si>
    <t>характеристики квартиры</t>
  </si>
  <si>
    <t>тип 2</t>
  </si>
  <si>
    <t>тип 3</t>
  </si>
  <si>
    <t>высота потолков</t>
  </si>
  <si>
    <t xml:space="preserve">4-КОМНАТНЫЕ КВАРТИРЫ </t>
  </si>
  <si>
    <t>14</t>
  </si>
  <si>
    <t xml:space="preserve">2-КОМНАТНЫЕ КВАРТИРЫ </t>
  </si>
  <si>
    <t>3</t>
  </si>
  <si>
    <t>тип 1</t>
  </si>
  <si>
    <t>16</t>
  </si>
  <si>
    <t>7,8,9</t>
  </si>
  <si>
    <t>10,11</t>
  </si>
  <si>
    <t>3,4</t>
  </si>
  <si>
    <t>6</t>
  </si>
  <si>
    <t>8,9,10</t>
  </si>
  <si>
    <t>11</t>
  </si>
  <si>
    <t>12</t>
  </si>
  <si>
    <t>13</t>
  </si>
  <si>
    <t>Идеальное сочетание площади и функционала: 
-  гардеробная в прихожей; - лондри в зоне кухни;
- изолированная спальня; - витражный эркер в гостиной.</t>
  </si>
  <si>
    <t>5,7</t>
  </si>
  <si>
    <t>внешний контур, "Южные ворота", Торгашинский хребет</t>
  </si>
  <si>
    <t>Просторная светлая квартира: 
- 11-метровая кухня с французским окном и витражной лоджией; 
- витражный эркер и балкон в гостиной;
- окна на 2 стороны; - 1 санузел; 
- много места для хранения в прихожей.</t>
  </si>
  <si>
    <t>Эту планировку можно посмотреть в шоуруме:
- 40-метровая кухня-гостиная с окнами на 2 стороны; 
- балкон и лоджия с выходом через французские окна;
- витражный эркер и гардеробная в еврогостиной; 
- много места для хранения в прихожей.</t>
  </si>
  <si>
    <t>во двор на тихую территорию отдыха</t>
  </si>
  <si>
    <t>Квартира с витражным эркером в еврогостиной; 
- в спальне - гардеробная;
- во второй спальне - лоджия с французскими окнами;
- в прихожей - ниша под шкаф-купе.</t>
  </si>
  <si>
    <t>Квартира с витражным эркером в еврогостиной; 
- 2 санузла: гостевой в прихожей и в мастер-спальне;
- во второй спальне - лоджия с французскими окнами;
- в прихожей - ниша под шкаф-купе.</t>
  </si>
  <si>
    <t>Квартира с витражным эркером в спальне; 
- еврогостиная с окнами на 2 стороны;
- во второй спальне - лоджия с французскими окнами;
- в прихожей - ниша под шкаф-купе.</t>
  </si>
  <si>
    <t>5,6,7</t>
  </si>
  <si>
    <t>5, 6</t>
  </si>
  <si>
    <t>3, 4</t>
  </si>
  <si>
    <t>10,11,12</t>
  </si>
  <si>
    <t xml:space="preserve">13, 14 </t>
  </si>
  <si>
    <t>Эту планировку можно посмотреть в шоуруме:
- 30-метровая кухня-гостиная с витражным эркером и французским окном на лоджию;
- лондри в зоне кухни;
- санузел рядом со спальней;
- в прихожей - 4-метровый гардероб.</t>
  </si>
  <si>
    <t>Квартира с 6,4-метровой гадеробной в прихожей. Вход в спальню из кухни-гостиной. Эркер и витражная лоджия.</t>
  </si>
  <si>
    <t>лучший вид на искусственные каналы и Енисей</t>
  </si>
  <si>
    <t xml:space="preserve">лучший вид на искусственные каналы </t>
  </si>
  <si>
    <t>внешний контур, "Южные ворота", на высоких этажах - Торгашинский хребет</t>
  </si>
  <si>
    <t>Эту планировку можно посмотреть в шоуруме:
Все необходимое для комфорта семьи:
- еврогостиная с окнами на две стороны (во дворе и на искусственные каналы)4
- две раздельные спальни (одна с эркером, вторая с французскими окнами и витражной лоджией);
- 2 санузла; - 4-метровой гардероб в прихожей.</t>
  </si>
  <si>
    <t>тип 
1</t>
  </si>
  <si>
    <t>тип 
2</t>
  </si>
  <si>
    <t>тип
 3</t>
  </si>
  <si>
    <t>Классика с эркером в гостиной и  2 санузлами, - французскими окнами и лоджией на кухне;
- в прихожей - ниши под шкафы-купе.</t>
  </si>
  <si>
    <t>Классика с эркером в гостиной и 2 санузлами,
- французскими окнами и лоджией на кухне; 
- в прихожей - ниши под шкафы-купе.</t>
  </si>
  <si>
    <t>6-метровый гардероб;  - 2 лоджии; - эркер; - вход в спальню - из гостиной.</t>
  </si>
  <si>
    <t>Эту планировку можно посмотреть в шоуруме:
- 40-метровая кухня-гостиная с окнами на 2 стороны; - балкон и лоджия с выходом через французские окна; -  эркер и гардеробная в еврогостиной.</t>
  </si>
  <si>
    <t>Квартира с витражным эркером в еврогостиной; - 2 санузла: гостевой в прихожей и в мастер-спальне;
- во второй спальне - лоджия с французскими окнами; - в прихожей - ниша под шкаф-купе.</t>
  </si>
  <si>
    <t>Аналог 78,2 кв.м без эркера, с большими окнами, окно гостиной - на козырек.</t>
  </si>
  <si>
    <t>Аналог 96,0 кв.м без эркера и лоджии, с большими окнами, окно спальни - на козырек.</t>
  </si>
  <si>
    <t>цена за кв.м. / руб.</t>
  </si>
  <si>
    <t>цена квартиры, руб.</t>
  </si>
  <si>
    <t>эскроу-счета</t>
  </si>
  <si>
    <t>9, 10</t>
  </si>
  <si>
    <t>Аналог 58,6 кв.м без балконов, с большими окнами.</t>
  </si>
  <si>
    <t xml:space="preserve">Аналог 61,9 кв.м 
+ дополнительная лоджия в спальне. </t>
  </si>
  <si>
    <t xml:space="preserve">Аналог 62,5 кв.м 
+ дополнительная лоджия в спальне. </t>
  </si>
  <si>
    <t>Аналог 68,1 кв.м + большой балкон с выходами из спальни и гостиной.</t>
  </si>
  <si>
    <t>Аналог 69,0 кв.м 
+ большой балкон с выходами из спальни и гостиной.</t>
  </si>
  <si>
    <t>Аналог 61,9 кв.м без лоджии, эркера, с большими окнами и 2 с/у. Окна - на козырек.</t>
  </si>
  <si>
    <t>Аналог 68,1 кв.м без эркера и лоджий, с большими окнами и 1 с/у. Окна - на козырек.</t>
  </si>
  <si>
    <t>во двор, 
на детскую площадку</t>
  </si>
  <si>
    <t>во двор, 
на смотровую площадку</t>
  </si>
  <si>
    <t>5</t>
  </si>
  <si>
    <t>Для тех, кому нужно много мест для хранения:
6-метровый гардероб;  - 2 лоджии; - эркер; - вход в спальню - из гостиной.</t>
  </si>
  <si>
    <t>во двор, на зоны тихого отдыха</t>
  </si>
  <si>
    <t>4, 6</t>
  </si>
  <si>
    <t>7,8,9,10</t>
  </si>
  <si>
    <t>6, 7</t>
  </si>
  <si>
    <t>11,12,13</t>
  </si>
  <si>
    <t>14, 15</t>
  </si>
  <si>
    <t>Аналог 72,5 кв.м без эркера, с большими окнами, 1 окно -  частично на козырек.</t>
  </si>
  <si>
    <t>во двор, на фонтан и детские площадки</t>
  </si>
  <si>
    <t>12,13,14</t>
  </si>
  <si>
    <t>Аналог 95,9 кв.м без эркера, лоджии, с большими окнами. Окна на козырек.</t>
  </si>
  <si>
    <t>на искусственные каналы и во двор, на детскую площадку</t>
  </si>
  <si>
    <t>на искусственные каналы и во двор, на смотровую площадку</t>
  </si>
  <si>
    <t>Изюминка этой планировки 
- роскошная мастер-спальня с собственным санузлом и гардеробная с окном;
-  просторная кухня-гостиная с полукруглым эркером;
- в прихожей — гардеробная 4,6 кв.м. 
- и ниша под лондри.</t>
  </si>
  <si>
    <t>10, 11</t>
  </si>
  <si>
    <t>7, 8</t>
  </si>
  <si>
    <t>10,11,12,13,14</t>
  </si>
  <si>
    <t>Аналог 58,6 кв.м без балконов, с большими окнами. Окна - на козырек.</t>
  </si>
  <si>
    <t>Аналог 61,9 кв.м без лоджии, эркера, с большими окнами и 2 с/у.</t>
  </si>
  <si>
    <t>во двор</t>
  </si>
  <si>
    <t>во двор и на смотровую площадку</t>
  </si>
  <si>
    <t>вид во двор, на площадки тихого отдыха</t>
  </si>
  <si>
    <t>Вид во двор, на детские площадки</t>
  </si>
  <si>
    <t>Аналог 95,3 кв.м без эркера, лоджии, с большими окнами.</t>
  </si>
  <si>
    <t>Просторная 42-метровая кухня-гостиная занимает центральное место, в ней полукруглый витражный эркер и светлая лоджия.
В одной из спален — большой 5,5-метровый собственный санузел,
а в прихожей — вместительный гардероб и ниша под лондри.</t>
  </si>
  <si>
    <t>Редкая классическая планировка 3-комн. в проекте: - круглый эркер в гостиной; - французские окна и лоджия в кухне; - 2 спальни и 2 санузла, - гардероб в прихожей.</t>
  </si>
  <si>
    <t>6,7</t>
  </si>
  <si>
    <t xml:space="preserve">14, 15 </t>
  </si>
  <si>
    <t>9,10,11</t>
  </si>
  <si>
    <t>Аналог 96,0 кв.м без эркера и лоджии, с большими окнами, окно  - на козырек.</t>
  </si>
  <si>
    <t>Аналог 78,6 кв.м без эркера, с большими окнами.</t>
  </si>
  <si>
    <t>Эту планировку можно посмотреть в шоуруме:
Тут две изолированные спальни, 
- одна из которых с собственным санузлом, 
- и витражный эркер в гостиной; 
- в прихожей - ниша для 4-метрового гардероба.</t>
  </si>
  <si>
    <t>Аналог 78,6 кв.м без эркера, с большими окнами, окно спальни - на козырек.</t>
  </si>
  <si>
    <t>Аналог 78,6 кв.м + доп. лоджия в спальне. Редкая планировка!</t>
  </si>
  <si>
    <t>на северо-восточный квартал и внешний контур (ул. Карамзина)</t>
  </si>
  <si>
    <t>на Северо-восточный квартал и во двор, на детские площадки</t>
  </si>
  <si>
    <t>частично во двор и на внешний контур: на улицу Судостроительную и "Белые росы"</t>
  </si>
  <si>
    <t>во двор, на спортивную площадку</t>
  </si>
  <si>
    <t>во двор, на спортивную площадку и фонтан</t>
  </si>
  <si>
    <t>Аналог 68,1 кв.м без эркера и лоджий, с большими окнами и 1 с/у. Окно - на козырек.</t>
  </si>
  <si>
    <t>на внешний контур: на улицу Судостроительную и "Белые росы"</t>
  </si>
  <si>
    <t>8,9,10,11,12</t>
  </si>
  <si>
    <t>4,5,6,7,8,9,10</t>
  </si>
  <si>
    <t>11,12,13,14</t>
  </si>
  <si>
    <t>Аналог 96,0 кв.м без эркера и лоджии, с большими окнами.</t>
  </si>
  <si>
    <t xml:space="preserve">во двор квартала "Южные ворота" </t>
  </si>
  <si>
    <t>"Южные ворота", стилобат</t>
  </si>
  <si>
    <t>во двор, на площадки тихого отдыха</t>
  </si>
  <si>
    <t>во двор квартала "Южные ворота" и на ул. Судостроительная</t>
  </si>
  <si>
    <t>во двор, на спортплощадку и на ул. Судостроительная</t>
  </si>
  <si>
    <t>во двор на детские площадки</t>
  </si>
  <si>
    <t>во двор и стилобат "Южные ворота"</t>
  </si>
  <si>
    <t>Эту планировку можно посмотреть в шоуруме:
Уникальная и максимально функциональная квартира:
- круглый эркер в еврогостиной; - кухня-ниша;
- 3 спальни, одна - с французскими окнами и витражной лоджией;
- 2 санузла; - лондри в нише прихожей; 
- ниши под шкафы-купе в прихожей и в каждой спальне.</t>
  </si>
  <si>
    <t>Квартира с 6,4-метровой гардеробной в прихожей. Вход в спальню из кухни-гостиной. Эркер и витражная лоджия.</t>
  </si>
  <si>
    <t>во двор, на искусственные каналы и  на Торгашинский хребет</t>
  </si>
  <si>
    <t xml:space="preserve">во двор и на каналы </t>
  </si>
  <si>
    <t>во двор квартала "Южные ворота" и на Торгашинский хребет</t>
  </si>
  <si>
    <t>на Торгашинский хребет и на ул. Судостроительная</t>
  </si>
  <si>
    <t>во двор квартала "Южные ворота"</t>
  </si>
  <si>
    <t>12, 14</t>
  </si>
  <si>
    <t>11, 12, 13</t>
  </si>
  <si>
    <t>8, 9, 10</t>
  </si>
  <si>
    <t>7,8,9, 10</t>
  </si>
  <si>
    <t>3, 4, 5</t>
  </si>
  <si>
    <t>10, 11, 12, 13, 14</t>
  </si>
  <si>
    <r>
      <t xml:space="preserve">Утверждено:    </t>
    </r>
    <r>
      <rPr>
        <i/>
        <sz val="10"/>
        <color theme="0"/>
        <rFont val="Arial"/>
        <family val="2"/>
        <charset val="204"/>
      </rPr>
      <t xml:space="preserve">__________________________  </t>
    </r>
    <r>
      <rPr>
        <i/>
        <sz val="10"/>
        <color theme="0" tint="-0.499984740745262"/>
        <rFont val="Arial"/>
        <family val="2"/>
        <charset val="204"/>
      </rPr>
      <t xml:space="preserve">      
________________/В.Д. Попов</t>
    </r>
  </si>
  <si>
    <t>во двор, на детские площадки</t>
  </si>
  <si>
    <t>Аналог 68,1 кв.м 
+ большой балкон с выходами из спальни и гостиной.</t>
  </si>
  <si>
    <t>Аналог 72,5 кв.м без балконов, с большими окнами.</t>
  </si>
  <si>
    <t>во двор и на внешний контур</t>
  </si>
  <si>
    <t>во двор и на ул. Судостроительную</t>
  </si>
  <si>
    <t>во двор и на Торгашинский хребет</t>
  </si>
  <si>
    <t>во двор, на смотровую площадку и искусственные каналы</t>
  </si>
  <si>
    <t>во двор, на искусственные каналы и Енисей</t>
  </si>
  <si>
    <t xml:space="preserve">стилобат "Южные ворота" </t>
  </si>
  <si>
    <t>внешний контур, "Южные ворота"</t>
  </si>
  <si>
    <t>во двор, на детскую площадку</t>
  </si>
  <si>
    <t>на искусственные каналы, Енисей и во двор, на детскую площадку</t>
  </si>
  <si>
    <t>8,9</t>
  </si>
  <si>
    <t>3, 4, 5, 6</t>
  </si>
  <si>
    <t>11, 12, 15</t>
  </si>
  <si>
    <t>3, 4. 6</t>
  </si>
  <si>
    <t>9, 10, 11, 12, 13</t>
  </si>
  <si>
    <t>5, 6, 7, 8, 9</t>
  </si>
  <si>
    <t>3, 4, 6</t>
  </si>
  <si>
    <t>7,8,9,10,11</t>
  </si>
  <si>
    <t>6,7,8, 9</t>
  </si>
  <si>
    <t>3, 4, 6, 7</t>
  </si>
  <si>
    <t>5, 6, 7</t>
  </si>
  <si>
    <t>3, 4, 5, 6, 7, 8</t>
  </si>
  <si>
    <t>9,10,11,12</t>
  </si>
  <si>
    <t>6, 7, 8, 9, 10, 11</t>
  </si>
  <si>
    <t>3, 4, 5, 6, 7, 8, 9</t>
  </si>
  <si>
    <t>10, 11, 12, 14, 15</t>
  </si>
  <si>
    <t>5, 6, 7, 8, 9, 10</t>
  </si>
  <si>
    <t>11,12,13,14,15</t>
  </si>
  <si>
    <t>3,4,5,6,7</t>
  </si>
  <si>
    <t>8, 9, 10,11,12, 13</t>
  </si>
  <si>
    <t>11,12, 13</t>
  </si>
  <si>
    <t>8, 9</t>
  </si>
  <si>
    <t>6, 8, 9</t>
  </si>
  <si>
    <t xml:space="preserve">1-КОМНАТНЫЕ КВАРТИРЫ </t>
  </si>
  <si>
    <t>2,62 м</t>
  </si>
  <si>
    <t>2,67 м</t>
  </si>
  <si>
    <t>Классическая эргономичная планировка квартиры, где нет ничего лишнего, но есть все необходимое и немного роскоши:
- витражный эркер в гостиной;
- французские окна в пол на кухне;
- гардероб в прихожей;
- санузел 4,2 кв.м.</t>
  </si>
  <si>
    <t xml:space="preserve">внешний контур, "Южные ворота" </t>
  </si>
  <si>
    <t>12,13</t>
  </si>
  <si>
    <t>14,15</t>
  </si>
  <si>
    <t>3,4,5</t>
  </si>
  <si>
    <t>Смарт-2-комнатная:
- эркер в еврогостиной, 
- витражная лоджия и французские окна в спальне;
- кухня-ниша;
- спальня с нишами под шкафы-купе со входом из коридора.</t>
  </si>
  <si>
    <t>4,5</t>
  </si>
  <si>
    <t>17</t>
  </si>
  <si>
    <t>9</t>
  </si>
  <si>
    <t>во двор, на 3-ий дом и смотровую площадку</t>
  </si>
  <si>
    <t>Круговая планировка (похожую без эркера можно посмотреть в шоуруме: 
- в прихожей - ниша под шкаф купе;
- в еврогостиной - витражный эркер;
- в спальне - французские окна и витражная лоджия;
- вход в спальню - через гостиную.</t>
  </si>
  <si>
    <t>13,14,15</t>
  </si>
  <si>
    <t>8,9,10,11</t>
  </si>
  <si>
    <t>во двор, на детскую площадку и фонтан</t>
  </si>
  <si>
    <t>Аналог 43,4 кв.м без лоджии и эркера, с большими окнами.</t>
  </si>
  <si>
    <t>6,7,8</t>
  </si>
  <si>
    <t>10,11,12,13</t>
  </si>
  <si>
    <t>3,4,5,6,7,8</t>
  </si>
  <si>
    <t>13, 14</t>
  </si>
  <si>
    <t>11, 12</t>
  </si>
  <si>
    <t>3,8,9,10</t>
  </si>
  <si>
    <t>8, 10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</si>
</sst>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\ _₽_-;\-* #,##0\ _₽_-;_-* &quot;-&quot;\ _₽_-;_-@_-"/>
    <numFmt numFmtId="164" formatCode="0.0"/>
    <numFmt numFmtId="165" formatCode="#,##0\ &quot;₽&quot;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rgb="FF4A6A72"/>
      <name val="Arial"/>
      <family val="2"/>
      <charset val="204"/>
    </font>
    <font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i/>
      <sz val="10"/>
      <color theme="0" tint="-0.499984740745262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10"/>
      <color theme="0"/>
      <name val="Arial"/>
      <family val="2"/>
      <charset val="204"/>
    </font>
    <font>
      <sz val="8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CBDBF5"/>
        <bgColor indexed="64"/>
      </patternFill>
    </fill>
    <fill>
      <patternFill patternType="solid">
        <fgColor rgb="FFF28B2D"/>
        <bgColor indexed="64"/>
      </patternFill>
    </fill>
    <fill>
      <patternFill patternType="solid">
        <fgColor rgb="FF0860B8"/>
        <bgColor indexed="64"/>
      </patternFill>
    </fill>
    <fill>
      <patternFill patternType="solid">
        <fgColor rgb="FFFBD7B7"/>
        <bgColor indexed="64"/>
      </patternFill>
    </fill>
    <fill>
      <patternFill patternType="solid">
        <fgColor theme="4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/>
      <right/>
      <top/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indexed="64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medium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medium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medium">
        <color indexed="64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 tint="0.249977111117893"/>
      </left>
      <right style="thin">
        <color indexed="64"/>
      </right>
      <top style="thin">
        <color theme="1" tint="0.249977111117893"/>
      </top>
      <bottom/>
      <diagonal/>
    </border>
    <border>
      <left/>
      <right/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indexed="64"/>
      </top>
      <bottom style="thin">
        <color theme="1" tint="0.249977111117893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59">
    <xf numFmtId="0" fontId="0" fillId="0" borderId="0" xfId="0"/>
    <xf numFmtId="0" fontId="3" fillId="3" borderId="0" xfId="0" applyFont="1" applyFill="1"/>
    <xf numFmtId="0" fontId="3" fillId="0" borderId="0" xfId="0" applyFont="1"/>
    <xf numFmtId="0" fontId="5" fillId="3" borderId="0" xfId="0" applyFont="1" applyFill="1" applyAlignment="1">
      <alignment vertical="center"/>
    </xf>
    <xf numFmtId="0" fontId="4" fillId="0" borderId="0" xfId="0" applyFont="1"/>
    <xf numFmtId="0" fontId="7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top" wrapText="1"/>
    </xf>
    <xf numFmtId="3" fontId="8" fillId="0" borderId="0" xfId="0" applyNumberFormat="1" applyFont="1" applyFill="1" applyBorder="1" applyAlignment="1">
      <alignment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top" wrapText="1"/>
    </xf>
    <xf numFmtId="41" fontId="11" fillId="6" borderId="5" xfId="0" applyNumberFormat="1" applyFont="1" applyFill="1" applyBorder="1" applyAlignment="1">
      <alignment horizontal="center" vertical="center" wrapText="1"/>
    </xf>
    <xf numFmtId="2" fontId="4" fillId="3" borderId="5" xfId="0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center" vertical="center" wrapText="1"/>
    </xf>
    <xf numFmtId="3" fontId="4" fillId="3" borderId="5" xfId="0" applyNumberFormat="1" applyFont="1" applyFill="1" applyBorder="1" applyAlignment="1">
      <alignment horizontal="center" vertical="center"/>
    </xf>
    <xf numFmtId="37" fontId="6" fillId="3" borderId="5" xfId="1" applyNumberFormat="1" applyFont="1" applyFill="1" applyBorder="1" applyAlignment="1">
      <alignment horizontal="center" vertical="center"/>
    </xf>
    <xf numFmtId="3" fontId="4" fillId="3" borderId="5" xfId="0" applyNumberFormat="1" applyFont="1" applyFill="1" applyBorder="1" applyAlignment="1">
      <alignment horizontal="left" vertical="center" wrapText="1"/>
    </xf>
    <xf numFmtId="2" fontId="4" fillId="4" borderId="5" xfId="0" applyNumberFormat="1" applyFont="1" applyFill="1" applyBorder="1" applyAlignment="1">
      <alignment horizontal="center" vertical="center" wrapText="1"/>
    </xf>
    <xf numFmtId="1" fontId="4" fillId="3" borderId="5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 wrapText="1"/>
    </xf>
    <xf numFmtId="1" fontId="6" fillId="3" borderId="5" xfId="0" applyNumberFormat="1" applyFont="1" applyFill="1" applyBorder="1" applyAlignment="1">
      <alignment horizontal="center" vertical="center"/>
    </xf>
    <xf numFmtId="3" fontId="6" fillId="3" borderId="5" xfId="0" applyNumberFormat="1" applyFont="1" applyFill="1" applyBorder="1" applyAlignment="1">
      <alignment horizontal="center" vertical="center"/>
    </xf>
    <xf numFmtId="3" fontId="6" fillId="3" borderId="5" xfId="0" applyNumberFormat="1" applyFont="1" applyFill="1" applyBorder="1" applyAlignment="1">
      <alignment horizontal="left" vertical="center" wrapText="1"/>
    </xf>
    <xf numFmtId="3" fontId="6" fillId="3" borderId="5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Alignment="1"/>
    <xf numFmtId="0" fontId="5" fillId="0" borderId="0" xfId="0" applyFont="1" applyFill="1" applyAlignment="1">
      <alignment vertical="center"/>
    </xf>
    <xf numFmtId="0" fontId="4" fillId="0" borderId="0" xfId="0" applyFont="1" applyFill="1"/>
    <xf numFmtId="0" fontId="7" fillId="0" borderId="0" xfId="0" applyFont="1" applyFill="1"/>
    <xf numFmtId="3" fontId="3" fillId="0" borderId="0" xfId="0" applyNumberFormat="1" applyFont="1" applyFill="1"/>
    <xf numFmtId="9" fontId="11" fillId="6" borderId="5" xfId="0" applyNumberFormat="1" applyFont="1" applyFill="1" applyBorder="1" applyAlignment="1">
      <alignment horizontal="center" vertical="center" wrapText="1"/>
    </xf>
    <xf numFmtId="2" fontId="4" fillId="3" borderId="5" xfId="0" applyNumberFormat="1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/>
    </xf>
    <xf numFmtId="3" fontId="4" fillId="3" borderId="5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center" vertical="center" wrapText="1"/>
    </xf>
    <xf numFmtId="3" fontId="6" fillId="3" borderId="5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2" fontId="4" fillId="7" borderId="5" xfId="0" applyNumberFormat="1" applyFont="1" applyFill="1" applyBorder="1" applyAlignment="1">
      <alignment horizontal="center" vertical="center" wrapText="1"/>
    </xf>
    <xf numFmtId="2" fontId="4" fillId="3" borderId="13" xfId="0" applyNumberFormat="1" applyFont="1" applyFill="1" applyBorder="1" applyAlignment="1">
      <alignment horizontal="center" vertical="center" wrapText="1"/>
    </xf>
    <xf numFmtId="3" fontId="4" fillId="3" borderId="5" xfId="0" applyNumberFormat="1" applyFont="1" applyFill="1" applyBorder="1" applyAlignment="1">
      <alignment vertical="center" wrapText="1"/>
    </xf>
    <xf numFmtId="2" fontId="6" fillId="3" borderId="13" xfId="0" applyNumberFormat="1" applyFont="1" applyFill="1" applyBorder="1" applyAlignment="1">
      <alignment horizontal="center" vertical="center" wrapText="1"/>
    </xf>
    <xf numFmtId="3" fontId="3" fillId="3" borderId="0" xfId="0" applyNumberFormat="1" applyFont="1" applyFill="1"/>
    <xf numFmtId="2" fontId="4" fillId="3" borderId="1" xfId="0" applyNumberFormat="1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2" fontId="4" fillId="7" borderId="1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9" fontId="11" fillId="6" borderId="5" xfId="0" applyNumberFormat="1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/>
    </xf>
    <xf numFmtId="3" fontId="4" fillId="3" borderId="5" xfId="0" applyNumberFormat="1" applyFont="1" applyFill="1" applyBorder="1" applyAlignment="1">
      <alignment horizontal="left" vertical="center" wrapText="1"/>
    </xf>
    <xf numFmtId="2" fontId="4" fillId="3" borderId="5" xfId="0" applyNumberFormat="1" applyFont="1" applyFill="1" applyBorder="1" applyAlignment="1">
      <alignment horizontal="center" vertical="center" wrapText="1"/>
    </xf>
    <xf numFmtId="3" fontId="6" fillId="3" borderId="5" xfId="0" applyNumberFormat="1" applyFont="1" applyFill="1" applyBorder="1" applyAlignment="1">
      <alignment horizontal="left" vertical="center" wrapText="1"/>
    </xf>
    <xf numFmtId="2" fontId="4" fillId="3" borderId="13" xfId="0" applyNumberFormat="1" applyFont="1" applyFill="1" applyBorder="1" applyAlignment="1">
      <alignment horizontal="center" vertical="center" wrapText="1"/>
    </xf>
    <xf numFmtId="1" fontId="6" fillId="3" borderId="5" xfId="0" applyNumberFormat="1" applyFont="1" applyFill="1" applyBorder="1" applyAlignment="1">
      <alignment horizontal="center" vertical="center"/>
    </xf>
    <xf numFmtId="2" fontId="6" fillId="3" borderId="13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4" fillId="3" borderId="20" xfId="0" applyNumberFormat="1" applyFont="1" applyFill="1" applyBorder="1" applyAlignment="1">
      <alignment horizontal="center" vertical="center" wrapText="1"/>
    </xf>
    <xf numFmtId="2" fontId="4" fillId="3" borderId="16" xfId="0" applyNumberFormat="1" applyFont="1" applyFill="1" applyBorder="1" applyAlignment="1">
      <alignment horizontal="center" vertical="center" wrapText="1"/>
    </xf>
    <xf numFmtId="2" fontId="6" fillId="3" borderId="16" xfId="0" applyNumberFormat="1" applyFont="1" applyFill="1" applyBorder="1" applyAlignment="1">
      <alignment horizontal="center" vertical="center" wrapText="1"/>
    </xf>
    <xf numFmtId="3" fontId="12" fillId="3" borderId="5" xfId="0" applyNumberFormat="1" applyFont="1" applyFill="1" applyBorder="1" applyAlignment="1">
      <alignment horizontal="center" vertical="center"/>
    </xf>
    <xf numFmtId="37" fontId="12" fillId="3" borderId="5" xfId="1" applyNumberFormat="1" applyFont="1" applyFill="1" applyBorder="1" applyAlignment="1">
      <alignment horizontal="center" vertical="center"/>
    </xf>
    <xf numFmtId="1" fontId="4" fillId="8" borderId="5" xfId="0" applyNumberFormat="1" applyFont="1" applyFill="1" applyBorder="1" applyAlignment="1">
      <alignment horizontal="center" vertical="center"/>
    </xf>
    <xf numFmtId="1" fontId="6" fillId="3" borderId="17" xfId="0" applyNumberFormat="1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 wrapText="1"/>
    </xf>
    <xf numFmtId="2" fontId="4" fillId="4" borderId="17" xfId="0" applyNumberFormat="1" applyFont="1" applyFill="1" applyBorder="1" applyAlignment="1">
      <alignment horizontal="center" vertical="center" wrapText="1"/>
    </xf>
    <xf numFmtId="2" fontId="4" fillId="7" borderId="17" xfId="0" applyNumberFormat="1" applyFont="1" applyFill="1" applyBorder="1" applyAlignment="1">
      <alignment horizontal="center" vertical="center" wrapText="1"/>
    </xf>
    <xf numFmtId="2" fontId="4" fillId="3" borderId="17" xfId="0" applyNumberFormat="1" applyFont="1" applyFill="1" applyBorder="1" applyAlignment="1">
      <alignment horizontal="center" vertical="center" wrapText="1"/>
    </xf>
    <xf numFmtId="1" fontId="4" fillId="3" borderId="13" xfId="0" applyNumberFormat="1" applyFont="1" applyFill="1" applyBorder="1" applyAlignment="1">
      <alignment horizontal="center" vertical="center"/>
    </xf>
    <xf numFmtId="3" fontId="4" fillId="3" borderId="13" xfId="0" applyNumberFormat="1" applyFont="1" applyFill="1" applyBorder="1" applyAlignment="1">
      <alignment horizontal="center" vertical="center"/>
    </xf>
    <xf numFmtId="37" fontId="6" fillId="3" borderId="13" xfId="1" applyNumberFormat="1" applyFont="1" applyFill="1" applyBorder="1" applyAlignment="1">
      <alignment horizontal="center" vertical="center"/>
    </xf>
    <xf numFmtId="3" fontId="4" fillId="3" borderId="5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center" vertical="center" wrapText="1"/>
    </xf>
    <xf numFmtId="2" fontId="4" fillId="3" borderId="5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1" fontId="6" fillId="3" borderId="17" xfId="0" applyNumberFormat="1" applyFont="1" applyFill="1" applyBorder="1" applyAlignment="1">
      <alignment horizontal="center" vertical="center"/>
    </xf>
    <xf numFmtId="3" fontId="4" fillId="3" borderId="13" xfId="0" applyNumberFormat="1" applyFont="1" applyFill="1" applyBorder="1" applyAlignment="1">
      <alignment horizontal="left" vertical="center" wrapText="1"/>
    </xf>
    <xf numFmtId="3" fontId="6" fillId="3" borderId="13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6" fillId="3" borderId="13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2" fontId="6" fillId="3" borderId="14" xfId="0" applyNumberFormat="1" applyFont="1" applyFill="1" applyBorder="1" applyAlignment="1">
      <alignment horizontal="center" vertical="center"/>
    </xf>
    <xf numFmtId="2" fontId="4" fillId="7" borderId="24" xfId="0" applyNumberFormat="1" applyFont="1" applyFill="1" applyBorder="1" applyAlignment="1">
      <alignment horizontal="center" vertical="center" wrapText="1"/>
    </xf>
    <xf numFmtId="1" fontId="6" fillId="3" borderId="25" xfId="0" applyNumberFormat="1" applyFont="1" applyFill="1" applyBorder="1" applyAlignment="1">
      <alignment horizontal="center" vertical="center"/>
    </xf>
    <xf numFmtId="3" fontId="6" fillId="3" borderId="26" xfId="0" applyNumberFormat="1" applyFont="1" applyFill="1" applyBorder="1" applyAlignment="1">
      <alignment horizontal="center" vertical="center"/>
    </xf>
    <xf numFmtId="37" fontId="6" fillId="3" borderId="26" xfId="1" applyNumberFormat="1" applyFont="1" applyFill="1" applyBorder="1" applyAlignment="1">
      <alignment horizontal="center" vertical="center"/>
    </xf>
    <xf numFmtId="2" fontId="4" fillId="3" borderId="5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9" fontId="11" fillId="6" borderId="5" xfId="0" applyNumberFormat="1" applyFont="1" applyFill="1" applyBorder="1" applyAlignment="1">
      <alignment horizontal="center" vertical="center" wrapText="1"/>
    </xf>
    <xf numFmtId="3" fontId="4" fillId="3" borderId="5" xfId="0" applyNumberFormat="1" applyFont="1" applyFill="1" applyBorder="1" applyAlignment="1">
      <alignment horizontal="left" vertical="center" wrapText="1"/>
    </xf>
    <xf numFmtId="49" fontId="4" fillId="3" borderId="13" xfId="0" applyNumberFormat="1" applyFont="1" applyFill="1" applyBorder="1" applyAlignment="1">
      <alignment horizontal="center" vertical="center" wrapText="1"/>
    </xf>
    <xf numFmtId="2" fontId="4" fillId="3" borderId="15" xfId="0" applyNumberFormat="1" applyFont="1" applyFill="1" applyBorder="1" applyAlignment="1">
      <alignment horizontal="center" vertical="center" wrapText="1"/>
    </xf>
    <xf numFmtId="3" fontId="4" fillId="3" borderId="5" xfId="0" applyNumberFormat="1" applyFont="1" applyFill="1" applyBorder="1" applyAlignment="1">
      <alignment horizontal="left" vertical="center" wrapText="1"/>
    </xf>
    <xf numFmtId="2" fontId="4" fillId="3" borderId="5" xfId="0" applyNumberFormat="1" applyFont="1" applyFill="1" applyBorder="1" applyAlignment="1">
      <alignment horizontal="center" vertical="center" wrapText="1"/>
    </xf>
    <xf numFmtId="3" fontId="4" fillId="3" borderId="15" xfId="0" applyNumberFormat="1" applyFont="1" applyFill="1" applyBorder="1" applyAlignment="1">
      <alignment horizontal="left" vertical="center" wrapText="1"/>
    </xf>
    <xf numFmtId="9" fontId="11" fillId="6" borderId="5" xfId="0" applyNumberFormat="1" applyFont="1" applyFill="1" applyBorder="1" applyAlignment="1">
      <alignment horizontal="center" vertical="center" wrapText="1"/>
    </xf>
    <xf numFmtId="1" fontId="4" fillId="3" borderId="5" xfId="0" applyNumberFormat="1" applyFont="1" applyFill="1" applyBorder="1" applyAlignment="1">
      <alignment horizontal="center" vertical="center" wrapText="1"/>
    </xf>
    <xf numFmtId="2" fontId="4" fillId="3" borderId="0" xfId="0" applyNumberFormat="1" applyFont="1" applyFill="1" applyBorder="1" applyAlignment="1">
      <alignment horizontal="center" vertical="center" wrapText="1"/>
    </xf>
    <xf numFmtId="1" fontId="4" fillId="3" borderId="17" xfId="0" applyNumberFormat="1" applyFont="1" applyFill="1" applyBorder="1" applyAlignment="1">
      <alignment horizontal="center" vertical="center" wrapText="1"/>
    </xf>
    <xf numFmtId="37" fontId="6" fillId="3" borderId="16" xfId="1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2" fontId="4" fillId="3" borderId="15" xfId="0" applyNumberFormat="1" applyFont="1" applyFill="1" applyBorder="1" applyAlignment="1">
      <alignment horizontal="center" vertical="center" wrapText="1"/>
    </xf>
    <xf numFmtId="2" fontId="4" fillId="4" borderId="15" xfId="0" applyNumberFormat="1" applyFont="1" applyFill="1" applyBorder="1" applyAlignment="1">
      <alignment horizontal="center" vertical="center" wrapText="1"/>
    </xf>
    <xf numFmtId="3" fontId="4" fillId="3" borderId="5" xfId="0" applyNumberFormat="1" applyFont="1" applyFill="1" applyBorder="1" applyAlignment="1">
      <alignment horizontal="left" vertical="center" wrapText="1"/>
    </xf>
    <xf numFmtId="2" fontId="4" fillId="3" borderId="13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2" fontId="4" fillId="0" borderId="31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3" fontId="14" fillId="3" borderId="13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165" fontId="2" fillId="0" borderId="5" xfId="0" applyNumberFormat="1" applyFont="1" applyFill="1" applyBorder="1" applyAlignment="1">
      <alignment horizontal="center" vertical="center" wrapText="1"/>
    </xf>
    <xf numFmtId="2" fontId="4" fillId="3" borderId="13" xfId="0" applyNumberFormat="1" applyFont="1" applyFill="1" applyBorder="1" applyAlignment="1">
      <alignment horizontal="center" vertical="center" wrapText="1"/>
    </xf>
    <xf numFmtId="3" fontId="4" fillId="3" borderId="13" xfId="0" applyNumberFormat="1" applyFont="1" applyFill="1" applyBorder="1" applyAlignment="1">
      <alignment horizontal="left" vertical="center" wrapText="1"/>
    </xf>
    <xf numFmtId="2" fontId="4" fillId="3" borderId="3" xfId="0" applyNumberFormat="1" applyFont="1" applyFill="1" applyBorder="1" applyAlignment="1">
      <alignment horizontal="center" vertical="center" wrapText="1"/>
    </xf>
    <xf numFmtId="49" fontId="4" fillId="3" borderId="15" xfId="0" applyNumberFormat="1" applyFont="1" applyFill="1" applyBorder="1" applyAlignment="1">
      <alignment horizontal="center" vertical="center" wrapText="1"/>
    </xf>
    <xf numFmtId="37" fontId="6" fillId="3" borderId="13" xfId="1" applyNumberFormat="1" applyFont="1" applyFill="1" applyBorder="1" applyAlignment="1">
      <alignment horizontal="center" vertical="center"/>
    </xf>
    <xf numFmtId="37" fontId="6" fillId="3" borderId="13" xfId="1" applyNumberFormat="1" applyFont="1" applyFill="1" applyBorder="1" applyAlignment="1">
      <alignment horizontal="center" vertical="center"/>
    </xf>
    <xf numFmtId="3" fontId="4" fillId="3" borderId="13" xfId="0" applyNumberFormat="1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/>
    </xf>
    <xf numFmtId="2" fontId="4" fillId="3" borderId="7" xfId="0" applyNumberFormat="1" applyFont="1" applyFill="1" applyBorder="1" applyAlignment="1">
      <alignment horizontal="center" vertical="center" wrapText="1"/>
    </xf>
    <xf numFmtId="2" fontId="4" fillId="3" borderId="11" xfId="0" applyNumberFormat="1" applyFont="1" applyFill="1" applyBorder="1" applyAlignment="1">
      <alignment horizontal="center" vertical="center" wrapText="1"/>
    </xf>
    <xf numFmtId="2" fontId="4" fillId="3" borderId="14" xfId="0" applyNumberFormat="1" applyFont="1" applyFill="1" applyBorder="1" applyAlignment="1">
      <alignment horizontal="center" vertical="center" wrapText="1"/>
    </xf>
    <xf numFmtId="2" fontId="4" fillId="3" borderId="15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2" fontId="4" fillId="3" borderId="13" xfId="0" applyNumberFormat="1" applyFont="1" applyFill="1" applyBorder="1" applyAlignment="1">
      <alignment horizontal="center" vertical="center" wrapText="1"/>
    </xf>
    <xf numFmtId="2" fontId="4" fillId="3" borderId="5" xfId="0" applyNumberFormat="1" applyFont="1" applyFill="1" applyBorder="1" applyAlignment="1">
      <alignment horizontal="center" vertical="center" wrapText="1"/>
    </xf>
    <xf numFmtId="9" fontId="11" fillId="6" borderId="5" xfId="0" applyNumberFormat="1" applyFont="1" applyFill="1" applyBorder="1" applyAlignment="1">
      <alignment horizontal="center" vertical="center" wrapText="1"/>
    </xf>
    <xf numFmtId="3" fontId="4" fillId="3" borderId="5" xfId="0" applyNumberFormat="1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center"/>
    </xf>
    <xf numFmtId="14" fontId="9" fillId="0" borderId="0" xfId="0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5" borderId="16" xfId="0" applyFont="1" applyFill="1" applyBorder="1" applyAlignment="1">
      <alignment horizontal="center" vertical="center" wrapText="1"/>
    </xf>
    <xf numFmtId="0" fontId="10" fillId="5" borderId="28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1" fillId="6" borderId="13" xfId="0" applyFont="1" applyFill="1" applyBorder="1" applyAlignment="1">
      <alignment horizontal="center" vertical="center" wrapText="1"/>
    </xf>
    <xf numFmtId="0" fontId="11" fillId="6" borderId="15" xfId="0" applyFont="1" applyFill="1" applyBorder="1" applyAlignment="1">
      <alignment horizontal="center" vertical="center" wrapText="1"/>
    </xf>
    <xf numFmtId="9" fontId="11" fillId="6" borderId="16" xfId="0" applyNumberFormat="1" applyFont="1" applyFill="1" applyBorder="1" applyAlignment="1">
      <alignment horizontal="center" vertical="center" wrapText="1"/>
    </xf>
    <xf numFmtId="9" fontId="11" fillId="6" borderId="17" xfId="0" applyNumberFormat="1" applyFont="1" applyFill="1" applyBorder="1" applyAlignment="1">
      <alignment horizontal="center" vertical="center" wrapText="1"/>
    </xf>
    <xf numFmtId="3" fontId="4" fillId="3" borderId="13" xfId="0" applyNumberFormat="1" applyFont="1" applyFill="1" applyBorder="1" applyAlignment="1">
      <alignment horizontal="center" vertical="center" wrapText="1"/>
    </xf>
    <xf numFmtId="3" fontId="4" fillId="3" borderId="14" xfId="0" applyNumberFormat="1" applyFont="1" applyFill="1" applyBorder="1" applyAlignment="1">
      <alignment horizontal="center" vertical="center" wrapText="1"/>
    </xf>
    <xf numFmtId="2" fontId="6" fillId="3" borderId="32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horizontal="center" vertical="center"/>
    </xf>
    <xf numFmtId="2" fontId="6" fillId="3" borderId="0" xfId="0" applyNumberFormat="1" applyFont="1" applyFill="1" applyBorder="1" applyAlignment="1">
      <alignment horizontal="center" vertical="center"/>
    </xf>
    <xf numFmtId="2" fontId="6" fillId="3" borderId="12" xfId="0" applyNumberFormat="1" applyFont="1" applyFill="1" applyBorder="1" applyAlignment="1">
      <alignment horizontal="center" vertical="center"/>
    </xf>
    <xf numFmtId="2" fontId="6" fillId="3" borderId="11" xfId="0" applyNumberFormat="1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1" fillId="6" borderId="10" xfId="0" applyFont="1" applyFill="1" applyBorder="1" applyAlignment="1">
      <alignment horizontal="center" vertical="center" wrapText="1"/>
    </xf>
    <xf numFmtId="0" fontId="11" fillId="6" borderId="14" xfId="0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/>
    </xf>
    <xf numFmtId="3" fontId="6" fillId="3" borderId="5" xfId="0" applyNumberFormat="1" applyFont="1" applyFill="1" applyBorder="1" applyAlignment="1">
      <alignment horizontal="left" vertical="center" wrapText="1"/>
    </xf>
    <xf numFmtId="2" fontId="6" fillId="3" borderId="13" xfId="0" applyNumberFormat="1" applyFont="1" applyFill="1" applyBorder="1" applyAlignment="1">
      <alignment horizontal="center" vertical="center" wrapText="1"/>
    </xf>
    <xf numFmtId="2" fontId="6" fillId="3" borderId="14" xfId="0" applyNumberFormat="1" applyFont="1" applyFill="1" applyBorder="1" applyAlignment="1">
      <alignment horizontal="center" vertical="center" wrapText="1"/>
    </xf>
    <xf numFmtId="2" fontId="6" fillId="3" borderId="15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center" vertical="center"/>
    </xf>
    <xf numFmtId="2" fontId="6" fillId="3" borderId="10" xfId="0" applyNumberFormat="1" applyFont="1" applyFill="1" applyBorder="1" applyAlignment="1">
      <alignment horizontal="center" vertical="center"/>
    </xf>
    <xf numFmtId="3" fontId="4" fillId="3" borderId="13" xfId="0" applyNumberFormat="1" applyFont="1" applyFill="1" applyBorder="1" applyAlignment="1">
      <alignment horizontal="left" vertical="center" wrapText="1"/>
    </xf>
    <xf numFmtId="3" fontId="4" fillId="3" borderId="14" xfId="0" applyNumberFormat="1" applyFont="1" applyFill="1" applyBorder="1" applyAlignment="1">
      <alignment horizontal="left" vertical="center" wrapText="1"/>
    </xf>
    <xf numFmtId="3" fontId="4" fillId="3" borderId="15" xfId="0" applyNumberFormat="1" applyFont="1" applyFill="1" applyBorder="1" applyAlignment="1">
      <alignment horizontal="left" vertical="center" wrapText="1"/>
    </xf>
    <xf numFmtId="2" fontId="6" fillId="3" borderId="16" xfId="0" applyNumberFormat="1" applyFont="1" applyFill="1" applyBorder="1" applyAlignment="1">
      <alignment horizontal="center" vertical="center"/>
    </xf>
    <xf numFmtId="2" fontId="6" fillId="3" borderId="17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2" fontId="6" fillId="3" borderId="19" xfId="0" applyNumberFormat="1" applyFont="1" applyFill="1" applyBorder="1" applyAlignment="1">
      <alignment horizontal="center" vertical="center" wrapText="1"/>
    </xf>
    <xf numFmtId="2" fontId="6" fillId="3" borderId="18" xfId="0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4" fillId="3" borderId="3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3" fontId="6" fillId="3" borderId="19" xfId="0" applyNumberFormat="1" applyFont="1" applyFill="1" applyBorder="1" applyAlignment="1">
      <alignment horizontal="left" vertical="center" wrapText="1"/>
    </xf>
    <xf numFmtId="3" fontId="6" fillId="3" borderId="14" xfId="0" applyNumberFormat="1" applyFont="1" applyFill="1" applyBorder="1" applyAlignment="1">
      <alignment horizontal="left" vertical="center" wrapText="1"/>
    </xf>
    <xf numFmtId="3" fontId="6" fillId="3" borderId="15" xfId="0" applyNumberFormat="1" applyFont="1" applyFill="1" applyBorder="1" applyAlignment="1">
      <alignment horizontal="left" vertical="center" wrapText="1"/>
    </xf>
    <xf numFmtId="2" fontId="6" fillId="3" borderId="13" xfId="0" applyNumberFormat="1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 wrapText="1"/>
    </xf>
    <xf numFmtId="2" fontId="6" fillId="3" borderId="15" xfId="0" applyNumberFormat="1" applyFont="1" applyFill="1" applyBorder="1" applyAlignment="1">
      <alignment horizontal="center" vertical="center"/>
    </xf>
    <xf numFmtId="164" fontId="6" fillId="3" borderId="7" xfId="0" applyNumberFormat="1" applyFont="1" applyFill="1" applyBorder="1" applyAlignment="1">
      <alignment horizontal="center" vertical="center"/>
    </xf>
    <xf numFmtId="164" fontId="6" fillId="3" borderId="8" xfId="0" applyNumberFormat="1" applyFont="1" applyFill="1" applyBorder="1" applyAlignment="1">
      <alignment horizontal="center" vertical="center"/>
    </xf>
    <xf numFmtId="164" fontId="6" fillId="3" borderId="11" xfId="0" applyNumberFormat="1" applyFont="1" applyFill="1" applyBorder="1" applyAlignment="1">
      <alignment horizontal="center" vertical="center"/>
    </xf>
    <xf numFmtId="164" fontId="6" fillId="3" borderId="12" xfId="0" applyNumberFormat="1" applyFont="1" applyFill="1" applyBorder="1" applyAlignment="1">
      <alignment horizontal="center" vertical="center"/>
    </xf>
    <xf numFmtId="2" fontId="4" fillId="3" borderId="13" xfId="0" applyNumberFormat="1" applyFont="1" applyFill="1" applyBorder="1" applyAlignment="1">
      <alignment horizontal="left" vertical="center" wrapText="1"/>
    </xf>
    <xf numFmtId="2" fontId="4" fillId="3" borderId="14" xfId="0" applyNumberFormat="1" applyFont="1" applyFill="1" applyBorder="1" applyAlignment="1">
      <alignment horizontal="left" vertical="center" wrapText="1"/>
    </xf>
    <xf numFmtId="2" fontId="4" fillId="3" borderId="16" xfId="0" applyNumberFormat="1" applyFont="1" applyFill="1" applyBorder="1" applyAlignment="1">
      <alignment horizontal="center" vertical="center" wrapText="1"/>
    </xf>
    <xf numFmtId="2" fontId="4" fillId="3" borderId="17" xfId="0" applyNumberFormat="1" applyFont="1" applyFill="1" applyBorder="1" applyAlignment="1">
      <alignment horizontal="center" vertical="center" wrapText="1"/>
    </xf>
    <xf numFmtId="164" fontId="6" fillId="3" borderId="5" xfId="0" applyNumberFormat="1" applyFont="1" applyFill="1" applyBorder="1" applyAlignment="1">
      <alignment horizontal="center" vertical="center"/>
    </xf>
    <xf numFmtId="2" fontId="4" fillId="3" borderId="8" xfId="0" applyNumberFormat="1" applyFont="1" applyFill="1" applyBorder="1" applyAlignment="1">
      <alignment horizontal="center" vertical="center" wrapText="1"/>
    </xf>
    <xf numFmtId="2" fontId="4" fillId="3" borderId="12" xfId="0" applyNumberFormat="1" applyFont="1" applyFill="1" applyBorder="1" applyAlignment="1">
      <alignment horizontal="center" vertical="center" wrapText="1"/>
    </xf>
    <xf numFmtId="164" fontId="6" fillId="3" borderId="9" xfId="0" applyNumberFormat="1" applyFont="1" applyFill="1" applyBorder="1" applyAlignment="1">
      <alignment horizontal="center" vertical="center"/>
    </xf>
    <xf numFmtId="164" fontId="6" fillId="3" borderId="10" xfId="0" applyNumberFormat="1" applyFont="1" applyFill="1" applyBorder="1" applyAlignment="1">
      <alignment horizontal="center" vertical="center"/>
    </xf>
    <xf numFmtId="3" fontId="6" fillId="3" borderId="13" xfId="0" applyNumberFormat="1" applyFont="1" applyFill="1" applyBorder="1" applyAlignment="1">
      <alignment horizontal="left" vertical="center" wrapText="1"/>
    </xf>
    <xf numFmtId="164" fontId="6" fillId="3" borderId="29" xfId="0" applyNumberFormat="1" applyFont="1" applyFill="1" applyBorder="1" applyAlignment="1">
      <alignment horizontal="center" vertical="center"/>
    </xf>
    <xf numFmtId="164" fontId="6" fillId="3" borderId="30" xfId="0" applyNumberFormat="1" applyFont="1" applyFill="1" applyBorder="1" applyAlignment="1">
      <alignment horizontal="center" vertical="center"/>
    </xf>
    <xf numFmtId="2" fontId="6" fillId="3" borderId="33" xfId="0" applyNumberFormat="1" applyFont="1" applyFill="1" applyBorder="1" applyAlignment="1">
      <alignment horizontal="center" vertical="center"/>
    </xf>
    <xf numFmtId="2" fontId="6" fillId="3" borderId="14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 wrapText="1"/>
    </xf>
    <xf numFmtId="2" fontId="4" fillId="3" borderId="10" xfId="0" applyNumberFormat="1" applyFont="1" applyFill="1" applyBorder="1" applyAlignment="1">
      <alignment horizontal="center" vertical="center" wrapText="1"/>
    </xf>
    <xf numFmtId="2" fontId="6" fillId="3" borderId="12" xfId="0" applyNumberFormat="1" applyFont="1" applyFill="1" applyBorder="1" applyAlignment="1">
      <alignment horizontal="center" vertical="center" wrapText="1"/>
    </xf>
    <xf numFmtId="2" fontId="6" fillId="3" borderId="21" xfId="0" applyNumberFormat="1" applyFont="1" applyFill="1" applyBorder="1" applyAlignment="1">
      <alignment horizontal="center" vertical="center" wrapText="1"/>
    </xf>
    <xf numFmtId="2" fontId="6" fillId="3" borderId="0" xfId="0" applyNumberFormat="1" applyFont="1" applyFill="1" applyBorder="1" applyAlignment="1">
      <alignment horizontal="center" vertical="center" wrapText="1"/>
    </xf>
    <xf numFmtId="2" fontId="6" fillId="3" borderId="22" xfId="0" applyNumberFormat="1" applyFont="1" applyFill="1" applyBorder="1" applyAlignment="1">
      <alignment horizontal="center" vertical="center" wrapText="1"/>
    </xf>
    <xf numFmtId="2" fontId="6" fillId="3" borderId="16" xfId="0" applyNumberFormat="1" applyFont="1" applyFill="1" applyBorder="1" applyAlignment="1">
      <alignment horizontal="center" vertical="center" wrapText="1"/>
    </xf>
    <xf numFmtId="2" fontId="4" fillId="3" borderId="23" xfId="0" applyNumberFormat="1" applyFont="1" applyFill="1" applyBorder="1" applyAlignment="1">
      <alignment horizontal="center" vertical="center" wrapText="1"/>
    </xf>
    <xf numFmtId="164" fontId="6" fillId="3" borderId="24" xfId="0" applyNumberFormat="1" applyFont="1" applyFill="1" applyBorder="1" applyAlignment="1">
      <alignment horizontal="center" vertical="center"/>
    </xf>
    <xf numFmtId="3" fontId="6" fillId="3" borderId="27" xfId="0" applyNumberFormat="1" applyFont="1" applyFill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49" fontId="4" fillId="3" borderId="13" xfId="0" applyNumberFormat="1" applyFont="1" applyFill="1" applyBorder="1" applyAlignment="1">
      <alignment horizontal="center" vertical="center" wrapText="1"/>
    </xf>
    <xf numFmtId="49" fontId="4" fillId="3" borderId="15" xfId="0" applyNumberFormat="1" applyFont="1" applyFill="1" applyBorder="1" applyAlignment="1">
      <alignment horizontal="center" vertical="center" wrapText="1"/>
    </xf>
    <xf numFmtId="2" fontId="4" fillId="3" borderId="18" xfId="0" applyNumberFormat="1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center" vertical="center" wrapText="1"/>
    </xf>
    <xf numFmtId="0" fontId="10" fillId="5" borderId="15" xfId="0" applyFont="1" applyFill="1" applyBorder="1" applyAlignment="1">
      <alignment horizontal="center" vertical="center"/>
    </xf>
    <xf numFmtId="37" fontId="6" fillId="3" borderId="13" xfId="1" applyNumberFormat="1" applyFont="1" applyFill="1" applyBorder="1" applyAlignment="1">
      <alignment horizontal="center" vertical="center"/>
    </xf>
    <xf numFmtId="37" fontId="6" fillId="3" borderId="15" xfId="1" applyNumberFormat="1" applyFont="1" applyFill="1" applyBorder="1" applyAlignment="1">
      <alignment horizontal="center" vertical="center"/>
    </xf>
    <xf numFmtId="3" fontId="4" fillId="3" borderId="13" xfId="0" applyNumberFormat="1" applyFont="1" applyFill="1" applyBorder="1" applyAlignment="1">
      <alignment horizontal="center" vertical="center"/>
    </xf>
    <xf numFmtId="3" fontId="4" fillId="3" borderId="15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</cellXfs>
  <cellStyles count="2">
    <cellStyle name="Обычный" xfId="0" builtinId="0"/>
    <cellStyle name="Хороший" xfId="1" builtinId="26"/>
  </cellStyles>
  <dxfs count="0"/>
  <tableStyles count="0" defaultTableStyle="TableStyleMedium2" defaultPivotStyle="PivotStyleLight16"/>
  <colors>
    <mruColors>
      <color rgb="FFF28B2D"/>
      <color rgb="FFFBD7B7"/>
      <color rgb="FF0860B8"/>
      <color rgb="FF06498A"/>
      <color rgb="FF0B80F5"/>
      <color rgb="FF73B6F9"/>
      <color rgb="FF37AAFF"/>
      <color rgb="FFCBDBF5"/>
      <color rgb="FFB6D9FC"/>
      <color rgb="FF1639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3219450</xdr:colOff>
      <xdr:row>1</xdr:row>
      <xdr:rowOff>14790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439650" cy="4301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9524</xdr:rowOff>
    </xdr:from>
    <xdr:to>
      <xdr:col>9</xdr:col>
      <xdr:colOff>9525</xdr:colOff>
      <xdr:row>78</xdr:row>
      <xdr:rowOff>112127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76574"/>
          <a:ext cx="12420600" cy="10551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3231768</xdr:colOff>
      <xdr:row>1</xdr:row>
      <xdr:rowOff>19050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451968" cy="430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8279</xdr:rowOff>
    </xdr:from>
    <xdr:to>
      <xdr:col>9</xdr:col>
      <xdr:colOff>21535</xdr:colOff>
      <xdr:row>77</xdr:row>
      <xdr:rowOff>166912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33127"/>
          <a:ext cx="12420600" cy="10551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3219450</xdr:colOff>
      <xdr:row>1</xdr:row>
      <xdr:rowOff>20970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439650" cy="4307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11205</xdr:rowOff>
    </xdr:from>
    <xdr:to>
      <xdr:col>8</xdr:col>
      <xdr:colOff>3242982</xdr:colOff>
      <xdr:row>67</xdr:row>
      <xdr:rowOff>113808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20823"/>
          <a:ext cx="12420600" cy="10551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3213902</xdr:colOff>
      <xdr:row>1</xdr:row>
      <xdr:rowOff>19050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434102" cy="430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74</xdr:row>
      <xdr:rowOff>19050</xdr:rowOff>
    </xdr:from>
    <xdr:to>
      <xdr:col>8</xdr:col>
      <xdr:colOff>3219450</xdr:colOff>
      <xdr:row>79</xdr:row>
      <xdr:rowOff>102604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4100750"/>
          <a:ext cx="12420600" cy="10551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3213902</xdr:colOff>
      <xdr:row>1</xdr:row>
      <xdr:rowOff>19050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434102" cy="430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19050</xdr:rowOff>
    </xdr:from>
    <xdr:to>
      <xdr:col>8</xdr:col>
      <xdr:colOff>3200400</xdr:colOff>
      <xdr:row>90</xdr:row>
      <xdr:rowOff>162834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00750"/>
          <a:ext cx="12420600" cy="10551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78</xdr:row>
      <xdr:rowOff>19050</xdr:rowOff>
    </xdr:from>
    <xdr:to>
      <xdr:col>8</xdr:col>
      <xdr:colOff>3219450</xdr:colOff>
      <xdr:row>83</xdr:row>
      <xdr:rowOff>102603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681150"/>
          <a:ext cx="12363450" cy="1036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3213579</xdr:colOff>
      <xdr:row>1</xdr:row>
      <xdr:rowOff>528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98400" cy="42867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860B8"/>
    <pageSetUpPr fitToPage="1"/>
  </sheetPr>
  <dimension ref="A1:X80"/>
  <sheetViews>
    <sheetView view="pageBreakPreview" topLeftCell="A4" zoomScaleNormal="50" zoomScaleSheetLayoutView="100" workbookViewId="0">
      <selection activeCell="A4" sqref="A4:I14"/>
    </sheetView>
  </sheetViews>
  <sheetFormatPr defaultRowHeight="14.25" x14ac:dyDescent="0.2"/>
  <cols>
    <col min="1" max="1" width="15.42578125" style="6" customWidth="1"/>
    <col min="2" max="2" width="25.85546875" style="7" customWidth="1"/>
    <col min="3" max="3" width="15.5703125" style="8" customWidth="1"/>
    <col min="4" max="4" width="20.140625" style="9" customWidth="1"/>
    <col min="5" max="5" width="6.7109375" style="9" customWidth="1"/>
    <col min="6" max="6" width="20.85546875" style="2" customWidth="1"/>
    <col min="7" max="7" width="16.42578125" style="6" customWidth="1"/>
    <col min="8" max="8" width="16.42578125" style="10" customWidth="1"/>
    <col min="9" max="9" width="48.7109375" style="49" customWidth="1"/>
    <col min="10" max="10" width="35.5703125" style="36" customWidth="1"/>
    <col min="11" max="18" width="9.140625" style="36"/>
    <col min="19" max="19" width="17.28515625" style="36" bestFit="1" customWidth="1"/>
    <col min="20" max="24" width="9.140625" style="36"/>
    <col min="25" max="16384" width="9.140625" style="2"/>
  </cols>
  <sheetData>
    <row r="1" spans="1:24" ht="337.5" customHeight="1" x14ac:dyDescent="0.2">
      <c r="A1" s="148"/>
      <c r="B1" s="148"/>
      <c r="C1" s="148"/>
      <c r="D1" s="148"/>
      <c r="E1" s="148"/>
      <c r="F1" s="148"/>
      <c r="G1" s="148"/>
      <c r="H1" s="148"/>
      <c r="I1" s="148"/>
    </row>
    <row r="2" spans="1:24" ht="31.5" customHeight="1" x14ac:dyDescent="0.2">
      <c r="A2" s="150" t="s">
        <v>135</v>
      </c>
      <c r="B2" s="150"/>
      <c r="C2" s="150"/>
      <c r="D2" s="150"/>
      <c r="E2" s="150"/>
      <c r="F2" s="150"/>
      <c r="G2" s="150"/>
      <c r="H2" s="150"/>
      <c r="I2" s="150"/>
      <c r="J2" s="37"/>
      <c r="K2" s="37"/>
      <c r="L2" s="37"/>
      <c r="M2" s="37"/>
      <c r="N2" s="37"/>
      <c r="O2" s="37"/>
      <c r="P2" s="37"/>
      <c r="Q2" s="37"/>
    </row>
    <row r="3" spans="1:24" x14ac:dyDescent="0.2">
      <c r="A3" s="149">
        <v>45170</v>
      </c>
      <c r="B3" s="150"/>
      <c r="C3" s="150"/>
      <c r="D3" s="150"/>
      <c r="E3" s="150"/>
      <c r="F3" s="150"/>
      <c r="G3" s="150"/>
      <c r="H3" s="150"/>
      <c r="I3" s="150"/>
    </row>
    <row r="4" spans="1:24" ht="42" customHeight="1" x14ac:dyDescent="0.2">
      <c r="A4" s="151" t="s">
        <v>171</v>
      </c>
      <c r="B4" s="152"/>
      <c r="C4" s="152"/>
      <c r="D4" s="152"/>
      <c r="E4" s="152"/>
      <c r="F4" s="152"/>
      <c r="G4" s="152"/>
      <c r="H4" s="152"/>
      <c r="I4" s="153"/>
    </row>
    <row r="5" spans="1:24" ht="15" customHeight="1" x14ac:dyDescent="0.2">
      <c r="A5" s="154" t="s">
        <v>0</v>
      </c>
      <c r="B5" s="154" t="s">
        <v>3</v>
      </c>
      <c r="C5" s="154" t="s">
        <v>11</v>
      </c>
      <c r="D5" s="165" t="s">
        <v>6</v>
      </c>
      <c r="E5" s="166"/>
      <c r="F5" s="154" t="s">
        <v>7</v>
      </c>
      <c r="G5" s="156" t="s">
        <v>58</v>
      </c>
      <c r="H5" s="157"/>
      <c r="I5" s="101" t="s">
        <v>8</v>
      </c>
    </row>
    <row r="6" spans="1:24" ht="25.5" x14ac:dyDescent="0.2">
      <c r="A6" s="155"/>
      <c r="B6" s="155"/>
      <c r="C6" s="169"/>
      <c r="D6" s="167"/>
      <c r="E6" s="168"/>
      <c r="F6" s="155"/>
      <c r="G6" s="102" t="s">
        <v>56</v>
      </c>
      <c r="H6" s="21" t="s">
        <v>57</v>
      </c>
      <c r="I6" s="101"/>
    </row>
    <row r="7" spans="1:24" ht="23.25" customHeight="1" x14ac:dyDescent="0.2">
      <c r="A7" s="141" t="s">
        <v>1</v>
      </c>
      <c r="B7" s="139" t="s">
        <v>175</v>
      </c>
      <c r="C7" s="143" t="s">
        <v>173</v>
      </c>
      <c r="D7" s="160">
        <v>43.4</v>
      </c>
      <c r="E7" s="161"/>
      <c r="F7" s="23" t="s">
        <v>180</v>
      </c>
      <c r="G7" s="24">
        <v>169000</v>
      </c>
      <c r="H7" s="25">
        <f t="shared" ref="H7:H11" si="0">G7*$D$7</f>
        <v>7334600</v>
      </c>
      <c r="I7" s="158" t="s">
        <v>174</v>
      </c>
    </row>
    <row r="8" spans="1:24" ht="21.75" customHeight="1" x14ac:dyDescent="0.2">
      <c r="A8" s="141"/>
      <c r="B8" s="140"/>
      <c r="C8" s="143"/>
      <c r="D8" s="162"/>
      <c r="E8" s="163"/>
      <c r="F8" s="23" t="s">
        <v>96</v>
      </c>
      <c r="G8" s="24">
        <v>169000</v>
      </c>
      <c r="H8" s="25">
        <f t="shared" si="0"/>
        <v>7334600</v>
      </c>
      <c r="I8" s="159"/>
    </row>
    <row r="9" spans="1:24" ht="20.25" customHeight="1" x14ac:dyDescent="0.2">
      <c r="A9" s="141"/>
      <c r="B9" s="140"/>
      <c r="C9" s="143"/>
      <c r="D9" s="162"/>
      <c r="E9" s="163"/>
      <c r="F9" s="23" t="s">
        <v>148</v>
      </c>
      <c r="G9" s="24">
        <v>169000</v>
      </c>
      <c r="H9" s="25">
        <f t="shared" si="0"/>
        <v>7334600</v>
      </c>
      <c r="I9" s="159"/>
    </row>
    <row r="10" spans="1:24" ht="20.25" customHeight="1" x14ac:dyDescent="0.2">
      <c r="A10" s="141"/>
      <c r="B10" s="140"/>
      <c r="C10" s="143"/>
      <c r="D10" s="162"/>
      <c r="E10" s="163"/>
      <c r="F10" s="23" t="s">
        <v>19</v>
      </c>
      <c r="G10" s="24">
        <v>172000</v>
      </c>
      <c r="H10" s="25">
        <f t="shared" si="0"/>
        <v>7464800</v>
      </c>
      <c r="I10" s="159"/>
    </row>
    <row r="11" spans="1:24" ht="23.25" customHeight="1" x14ac:dyDescent="0.2">
      <c r="A11" s="141"/>
      <c r="B11" s="140"/>
      <c r="C11" s="143"/>
      <c r="D11" s="162"/>
      <c r="E11" s="163"/>
      <c r="F11" s="23" t="s">
        <v>25</v>
      </c>
      <c r="G11" s="24">
        <v>172000</v>
      </c>
      <c r="H11" s="25">
        <f t="shared" si="0"/>
        <v>7464800</v>
      </c>
      <c r="I11" s="159"/>
    </row>
    <row r="12" spans="1:24" ht="20.25" customHeight="1" x14ac:dyDescent="0.2">
      <c r="A12" s="141"/>
      <c r="B12" s="140"/>
      <c r="C12" s="143"/>
      <c r="D12" s="162"/>
      <c r="E12" s="163"/>
      <c r="F12" s="23" t="s">
        <v>177</v>
      </c>
      <c r="G12" s="24">
        <v>172000</v>
      </c>
      <c r="H12" s="25">
        <f t="shared" ref="H12:H14" si="1">G12*$D$7</f>
        <v>7464800</v>
      </c>
      <c r="I12" s="159"/>
    </row>
    <row r="13" spans="1:24" ht="23.25" customHeight="1" x14ac:dyDescent="0.2">
      <c r="A13" s="141"/>
      <c r="B13" s="141"/>
      <c r="C13" s="116">
        <v>2.85</v>
      </c>
      <c r="D13" s="164"/>
      <c r="E13" s="163"/>
      <c r="F13" s="23" t="s">
        <v>17</v>
      </c>
      <c r="G13" s="24">
        <v>173000</v>
      </c>
      <c r="H13" s="25">
        <f t="shared" si="1"/>
        <v>7508200</v>
      </c>
      <c r="I13" s="159"/>
    </row>
    <row r="14" spans="1:24" ht="20.25" customHeight="1" x14ac:dyDescent="0.2">
      <c r="A14" s="141"/>
      <c r="B14" s="142"/>
      <c r="C14" s="27">
        <v>2.95</v>
      </c>
      <c r="D14" s="164"/>
      <c r="E14" s="163"/>
      <c r="F14" s="23" t="s">
        <v>181</v>
      </c>
      <c r="G14" s="24">
        <v>176000</v>
      </c>
      <c r="H14" s="25">
        <f t="shared" si="1"/>
        <v>7638400</v>
      </c>
      <c r="I14" s="159"/>
    </row>
    <row r="15" spans="1:24" s="3" customFormat="1" ht="30" customHeight="1" x14ac:dyDescent="0.25">
      <c r="A15" s="151" t="s">
        <v>14</v>
      </c>
      <c r="B15" s="152"/>
      <c r="C15" s="152"/>
      <c r="D15" s="152"/>
      <c r="E15" s="152"/>
      <c r="F15" s="152"/>
      <c r="G15" s="152"/>
      <c r="H15" s="152"/>
      <c r="I15" s="153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</row>
    <row r="16" spans="1:24" s="4" customFormat="1" ht="30" customHeight="1" x14ac:dyDescent="0.2">
      <c r="A16" s="154" t="s">
        <v>0</v>
      </c>
      <c r="B16" s="154" t="s">
        <v>3</v>
      </c>
      <c r="C16" s="154" t="s">
        <v>11</v>
      </c>
      <c r="D16" s="165" t="s">
        <v>6</v>
      </c>
      <c r="E16" s="166"/>
      <c r="F16" s="154" t="s">
        <v>7</v>
      </c>
      <c r="G16" s="156" t="s">
        <v>58</v>
      </c>
      <c r="H16" s="157"/>
      <c r="I16" s="154" t="s">
        <v>8</v>
      </c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</row>
    <row r="17" spans="1:24" s="5" customFormat="1" ht="30" customHeight="1" x14ac:dyDescent="0.25">
      <c r="A17" s="155"/>
      <c r="B17" s="155"/>
      <c r="C17" s="155"/>
      <c r="D17" s="167"/>
      <c r="E17" s="168"/>
      <c r="F17" s="155"/>
      <c r="G17" s="102" t="s">
        <v>56</v>
      </c>
      <c r="H17" s="21" t="s">
        <v>57</v>
      </c>
      <c r="I17" s="155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</row>
    <row r="18" spans="1:24" s="40" customFormat="1" ht="20.25" customHeight="1" x14ac:dyDescent="0.25">
      <c r="A18" s="144" t="s">
        <v>4</v>
      </c>
      <c r="B18" s="144" t="s">
        <v>31</v>
      </c>
      <c r="C18" s="118">
        <v>2.67</v>
      </c>
      <c r="D18" s="186">
        <v>41</v>
      </c>
      <c r="E18" s="187"/>
      <c r="F18" s="104" t="s">
        <v>182</v>
      </c>
      <c r="G18" s="81">
        <v>180000</v>
      </c>
      <c r="H18" s="82">
        <f>G18*D18</f>
        <v>7380000</v>
      </c>
      <c r="I18" s="123" t="s">
        <v>179</v>
      </c>
    </row>
    <row r="19" spans="1:24" s="1" customFormat="1" ht="25.5" customHeight="1" x14ac:dyDescent="0.2">
      <c r="A19" s="141"/>
      <c r="B19" s="141"/>
      <c r="C19" s="144">
        <v>2.67</v>
      </c>
      <c r="D19" s="178">
        <v>58.6</v>
      </c>
      <c r="E19" s="161"/>
      <c r="F19" s="80">
        <v>6</v>
      </c>
      <c r="G19" s="81">
        <v>176000</v>
      </c>
      <c r="H19" s="82">
        <f>G19*58.6</f>
        <v>10313600</v>
      </c>
      <c r="I19" s="181" t="s">
        <v>40</v>
      </c>
      <c r="J19" s="41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s="1" customFormat="1" ht="23.25" customHeight="1" x14ac:dyDescent="0.2">
      <c r="A20" s="141"/>
      <c r="B20" s="141"/>
      <c r="C20" s="141"/>
      <c r="D20" s="164"/>
      <c r="E20" s="163"/>
      <c r="F20" s="28" t="s">
        <v>18</v>
      </c>
      <c r="G20" s="24">
        <v>177000</v>
      </c>
      <c r="H20" s="25">
        <f t="shared" ref="H20:H23" si="2">G20*58.6</f>
        <v>10372200</v>
      </c>
      <c r="I20" s="182"/>
      <c r="J20" s="41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s="1" customFormat="1" ht="30" customHeight="1" x14ac:dyDescent="0.2">
      <c r="A21" s="141"/>
      <c r="B21" s="141"/>
      <c r="C21" s="141"/>
      <c r="D21" s="164"/>
      <c r="E21" s="163"/>
      <c r="F21" s="28" t="s">
        <v>38</v>
      </c>
      <c r="G21" s="24">
        <v>178000</v>
      </c>
      <c r="H21" s="25">
        <f t="shared" si="2"/>
        <v>10430800</v>
      </c>
      <c r="I21" s="182"/>
      <c r="J21" s="41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s="1" customFormat="1" ht="30" customHeight="1" x14ac:dyDescent="0.2">
      <c r="A22" s="141"/>
      <c r="B22" s="141"/>
      <c r="C22" s="141"/>
      <c r="D22" s="164"/>
      <c r="E22" s="163"/>
      <c r="F22" s="28">
        <v>13</v>
      </c>
      <c r="G22" s="24">
        <v>179000</v>
      </c>
      <c r="H22" s="25">
        <f t="shared" si="2"/>
        <v>10489400</v>
      </c>
      <c r="I22" s="182"/>
      <c r="J22" s="41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s="1" customFormat="1" ht="30" customHeight="1" x14ac:dyDescent="0.2">
      <c r="A23" s="141"/>
      <c r="B23" s="141"/>
      <c r="C23" s="142"/>
      <c r="D23" s="164"/>
      <c r="E23" s="163"/>
      <c r="F23" s="28">
        <v>15</v>
      </c>
      <c r="G23" s="24">
        <v>180000</v>
      </c>
      <c r="H23" s="25">
        <f t="shared" si="2"/>
        <v>10548000</v>
      </c>
      <c r="I23" s="182"/>
      <c r="J23" s="41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s="1" customFormat="1" ht="30" customHeight="1" x14ac:dyDescent="0.2">
      <c r="A24" s="141"/>
      <c r="B24" s="141"/>
      <c r="C24" s="27">
        <v>2.85</v>
      </c>
      <c r="D24" s="179"/>
      <c r="E24" s="180"/>
      <c r="F24" s="28">
        <v>16</v>
      </c>
      <c r="G24" s="24">
        <v>185000</v>
      </c>
      <c r="H24" s="25">
        <f>G24*58.6</f>
        <v>10841000</v>
      </c>
      <c r="I24" s="183"/>
      <c r="J24" s="41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s="1" customFormat="1" ht="30" customHeight="1" x14ac:dyDescent="0.2">
      <c r="A25" s="142"/>
      <c r="B25" s="142"/>
      <c r="C25" s="27">
        <v>2.95</v>
      </c>
      <c r="D25" s="184">
        <v>59.1</v>
      </c>
      <c r="E25" s="185"/>
      <c r="F25" s="28">
        <v>17</v>
      </c>
      <c r="G25" s="24">
        <v>190000</v>
      </c>
      <c r="H25" s="25">
        <f>G25*59.1</f>
        <v>11229000</v>
      </c>
      <c r="I25" s="103" t="s">
        <v>123</v>
      </c>
      <c r="J25" s="41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s="1" customFormat="1" ht="30" customHeight="1" x14ac:dyDescent="0.2">
      <c r="A26" s="137" t="s">
        <v>1</v>
      </c>
      <c r="B26" s="60" t="s">
        <v>145</v>
      </c>
      <c r="C26" s="29">
        <v>2.62</v>
      </c>
      <c r="D26" s="138">
        <v>60.6</v>
      </c>
      <c r="E26" s="138"/>
      <c r="F26" s="30">
        <v>2</v>
      </c>
      <c r="G26" s="31">
        <v>165000</v>
      </c>
      <c r="H26" s="25">
        <f>G26*$D$26</f>
        <v>9999000</v>
      </c>
      <c r="I26" s="33" t="s">
        <v>66</v>
      </c>
      <c r="J26" s="41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s="1" customFormat="1" ht="30" customHeight="1" x14ac:dyDescent="0.2">
      <c r="A27" s="137"/>
      <c r="B27" s="63" t="s">
        <v>144</v>
      </c>
      <c r="C27" s="145">
        <v>2.67</v>
      </c>
      <c r="D27" s="138">
        <v>61.9</v>
      </c>
      <c r="E27" s="138"/>
      <c r="F27" s="23" t="s">
        <v>15</v>
      </c>
      <c r="G27" s="24">
        <v>167000</v>
      </c>
      <c r="H27" s="25">
        <f>G27*$D$27</f>
        <v>10337300</v>
      </c>
      <c r="I27" s="147" t="s">
        <v>50</v>
      </c>
      <c r="J27" s="41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s="1" customFormat="1" ht="30" customHeight="1" x14ac:dyDescent="0.2">
      <c r="A28" s="137"/>
      <c r="B28" s="175" t="s">
        <v>44</v>
      </c>
      <c r="C28" s="145"/>
      <c r="D28" s="138"/>
      <c r="E28" s="138"/>
      <c r="F28" s="23" t="s">
        <v>27</v>
      </c>
      <c r="G28" s="24">
        <v>168000</v>
      </c>
      <c r="H28" s="25">
        <f>G28*$D$27</f>
        <v>10399200</v>
      </c>
      <c r="I28" s="147"/>
      <c r="J28" s="41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s="1" customFormat="1" ht="30" customHeight="1" x14ac:dyDescent="0.2">
      <c r="A29" s="137"/>
      <c r="B29" s="176"/>
      <c r="C29" s="145"/>
      <c r="D29" s="138"/>
      <c r="E29" s="138"/>
      <c r="F29" s="23" t="s">
        <v>148</v>
      </c>
      <c r="G29" s="24">
        <v>169000</v>
      </c>
      <c r="H29" s="25">
        <f>G29*$D$27</f>
        <v>10461100</v>
      </c>
      <c r="I29" s="147" t="s">
        <v>49</v>
      </c>
      <c r="J29" s="41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s="1" customFormat="1" ht="30" customHeight="1" x14ac:dyDescent="0.2">
      <c r="A30" s="137"/>
      <c r="B30" s="176"/>
      <c r="C30" s="145"/>
      <c r="D30" s="138"/>
      <c r="E30" s="138"/>
      <c r="F30" s="23" t="s">
        <v>23</v>
      </c>
      <c r="G30" s="24">
        <v>170000</v>
      </c>
      <c r="H30" s="25">
        <f>G30*$D$27</f>
        <v>10523000</v>
      </c>
      <c r="I30" s="147"/>
      <c r="J30" s="41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s="1" customFormat="1" ht="30" customHeight="1" x14ac:dyDescent="0.2">
      <c r="A31" s="145" t="s">
        <v>4</v>
      </c>
      <c r="B31" s="176"/>
      <c r="C31" s="145"/>
      <c r="D31" s="138">
        <v>62.5</v>
      </c>
      <c r="E31" s="138"/>
      <c r="F31" s="23" t="s">
        <v>24</v>
      </c>
      <c r="G31" s="24">
        <v>171000</v>
      </c>
      <c r="H31" s="25">
        <f>G31*$D$31</f>
        <v>10687500</v>
      </c>
      <c r="I31" s="147" t="s">
        <v>26</v>
      </c>
      <c r="J31" s="41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s="1" customFormat="1" ht="30" customHeight="1" x14ac:dyDescent="0.2">
      <c r="A32" s="145"/>
      <c r="B32" s="176"/>
      <c r="C32" s="145"/>
      <c r="D32" s="138"/>
      <c r="E32" s="138"/>
      <c r="F32" s="28">
        <v>15</v>
      </c>
      <c r="G32" s="24">
        <v>174000</v>
      </c>
      <c r="H32" s="25">
        <f>G32*$D$31</f>
        <v>10875000</v>
      </c>
      <c r="I32" s="147"/>
      <c r="J32" s="41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s="1" customFormat="1" ht="30" customHeight="1" x14ac:dyDescent="0.2">
      <c r="A33" s="145"/>
      <c r="B33" s="176"/>
      <c r="C33" s="27">
        <v>2.85</v>
      </c>
      <c r="D33" s="138"/>
      <c r="E33" s="138"/>
      <c r="F33" s="28">
        <v>16</v>
      </c>
      <c r="G33" s="24">
        <v>179000</v>
      </c>
      <c r="H33" s="25">
        <f>G33*$D$31</f>
        <v>11187500</v>
      </c>
      <c r="I33" s="147"/>
      <c r="J33" s="41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s="1" customFormat="1" ht="30" customHeight="1" x14ac:dyDescent="0.2">
      <c r="A34" s="145" t="s">
        <v>4</v>
      </c>
      <c r="B34" s="176"/>
      <c r="C34" s="145"/>
      <c r="D34" s="138">
        <v>64.3</v>
      </c>
      <c r="E34" s="138"/>
      <c r="F34" s="23" t="s">
        <v>25</v>
      </c>
      <c r="G34" s="24">
        <v>172000</v>
      </c>
      <c r="H34" s="25">
        <f>G34*$D$34</f>
        <v>11059600</v>
      </c>
      <c r="I34" s="147" t="s">
        <v>62</v>
      </c>
      <c r="J34" s="41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s="1" customFormat="1" ht="30" customHeight="1" x14ac:dyDescent="0.2">
      <c r="A35" s="145"/>
      <c r="B35" s="176"/>
      <c r="C35" s="145"/>
      <c r="D35" s="138"/>
      <c r="E35" s="138"/>
      <c r="F35" s="23" t="s">
        <v>13</v>
      </c>
      <c r="G35" s="24">
        <v>173000</v>
      </c>
      <c r="H35" s="25">
        <f>G35*$D$34</f>
        <v>11123900</v>
      </c>
      <c r="I35" s="147"/>
      <c r="J35" s="41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s="1" customFormat="1" ht="30" customHeight="1" x14ac:dyDescent="0.2">
      <c r="A36" s="145"/>
      <c r="B36" s="176"/>
      <c r="C36" s="27">
        <v>2.95</v>
      </c>
      <c r="D36" s="138">
        <v>64.599999999999994</v>
      </c>
      <c r="E36" s="138"/>
      <c r="F36" s="28">
        <v>17</v>
      </c>
      <c r="G36" s="24">
        <v>184000</v>
      </c>
      <c r="H36" s="25">
        <f>G36*$D$36</f>
        <v>11886399.999999998</v>
      </c>
      <c r="I36" s="26" t="s">
        <v>51</v>
      </c>
      <c r="J36" s="41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s="1" customFormat="1" ht="30" customHeight="1" x14ac:dyDescent="0.2">
      <c r="A37" s="137" t="s">
        <v>1</v>
      </c>
      <c r="B37" s="176"/>
      <c r="C37" s="137">
        <v>2.67</v>
      </c>
      <c r="D37" s="138">
        <v>68.099999999999994</v>
      </c>
      <c r="E37" s="138"/>
      <c r="F37" s="30" t="s">
        <v>133</v>
      </c>
      <c r="G37" s="31">
        <v>167000</v>
      </c>
      <c r="H37" s="25">
        <f>G37*$D$37</f>
        <v>11372699.999999998</v>
      </c>
      <c r="I37" s="174" t="s">
        <v>29</v>
      </c>
      <c r="J37" s="41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s="1" customFormat="1" ht="30" customHeight="1" x14ac:dyDescent="0.2">
      <c r="A38" s="137"/>
      <c r="B38" s="177"/>
      <c r="C38" s="137"/>
      <c r="D38" s="138"/>
      <c r="E38" s="138"/>
      <c r="F38" s="66">
        <v>7</v>
      </c>
      <c r="G38" s="31">
        <v>168000</v>
      </c>
      <c r="H38" s="25">
        <f>G38*$D$37</f>
        <v>11440799.999999998</v>
      </c>
      <c r="I38" s="174"/>
      <c r="J38" s="41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s="1" customFormat="1" ht="30" customHeight="1" x14ac:dyDescent="0.2">
      <c r="A39" s="137"/>
      <c r="B39" s="137" t="s">
        <v>28</v>
      </c>
      <c r="C39" s="137"/>
      <c r="D39" s="138"/>
      <c r="E39" s="138"/>
      <c r="F39" s="30" t="s">
        <v>22</v>
      </c>
      <c r="G39" s="31">
        <v>169000</v>
      </c>
      <c r="H39" s="25">
        <f>G39*$D$37</f>
        <v>11508899.999999998</v>
      </c>
      <c r="I39" s="174"/>
      <c r="J39" s="41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s="1" customFormat="1" ht="30" customHeight="1" x14ac:dyDescent="0.2">
      <c r="A40" s="137"/>
      <c r="B40" s="137"/>
      <c r="C40" s="137"/>
      <c r="D40" s="138"/>
      <c r="E40" s="138"/>
      <c r="F40" s="30">
        <v>11</v>
      </c>
      <c r="G40" s="31">
        <v>170000</v>
      </c>
      <c r="H40" s="25">
        <f>G40*$D$37</f>
        <v>11576999.999999998</v>
      </c>
      <c r="I40" s="174"/>
      <c r="J40" s="41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  <row r="41" spans="1:24" s="1" customFormat="1" ht="30" customHeight="1" x14ac:dyDescent="0.2">
      <c r="A41" s="137" t="s">
        <v>4</v>
      </c>
      <c r="B41" s="137"/>
      <c r="C41" s="137"/>
      <c r="D41" s="138">
        <v>69</v>
      </c>
      <c r="E41" s="138"/>
      <c r="F41" s="30">
        <v>12</v>
      </c>
      <c r="G41" s="31">
        <v>171000</v>
      </c>
      <c r="H41" s="25">
        <f>G41*$D$41</f>
        <v>11799000</v>
      </c>
      <c r="I41" s="174" t="s">
        <v>52</v>
      </c>
      <c r="J41" s="41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</row>
    <row r="42" spans="1:24" s="1" customFormat="1" ht="30" customHeight="1" x14ac:dyDescent="0.2">
      <c r="A42" s="137"/>
      <c r="B42" s="137"/>
      <c r="C42" s="137"/>
      <c r="D42" s="138"/>
      <c r="E42" s="138"/>
      <c r="F42" s="30">
        <v>15</v>
      </c>
      <c r="G42" s="31">
        <v>174000</v>
      </c>
      <c r="H42" s="25">
        <f t="shared" ref="H42:H43" si="3">G42*$D$41</f>
        <v>12006000</v>
      </c>
      <c r="I42" s="174"/>
      <c r="J42" s="41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</row>
    <row r="43" spans="1:24" s="1" customFormat="1" ht="30" customHeight="1" x14ac:dyDescent="0.2">
      <c r="A43" s="137"/>
      <c r="B43" s="137"/>
      <c r="C43" s="137"/>
      <c r="D43" s="138"/>
      <c r="E43" s="138"/>
      <c r="F43" s="30">
        <v>16</v>
      </c>
      <c r="G43" s="31">
        <v>179000</v>
      </c>
      <c r="H43" s="25">
        <f t="shared" si="3"/>
        <v>12351000</v>
      </c>
      <c r="I43" s="174"/>
      <c r="J43" s="41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</row>
    <row r="44" spans="1:24" s="1" customFormat="1" ht="30" customHeight="1" x14ac:dyDescent="0.2">
      <c r="A44" s="29" t="s">
        <v>1</v>
      </c>
      <c r="B44" s="137"/>
      <c r="C44" s="137"/>
      <c r="D44" s="138">
        <v>69.099999999999994</v>
      </c>
      <c r="E44" s="138"/>
      <c r="F44" s="30">
        <v>6</v>
      </c>
      <c r="G44" s="31">
        <v>168000</v>
      </c>
      <c r="H44" s="25">
        <f>G44*$D$44</f>
        <v>11608799.999999998</v>
      </c>
      <c r="I44" s="33" t="s">
        <v>63</v>
      </c>
      <c r="J44" s="41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</row>
    <row r="45" spans="1:24" s="1" customFormat="1" ht="30" customHeight="1" x14ac:dyDescent="0.2">
      <c r="A45" s="137" t="s">
        <v>4</v>
      </c>
      <c r="B45" s="137"/>
      <c r="C45" s="137"/>
      <c r="D45" s="178">
        <v>70</v>
      </c>
      <c r="E45" s="161"/>
      <c r="F45" s="30">
        <v>13</v>
      </c>
      <c r="G45" s="31">
        <v>172000</v>
      </c>
      <c r="H45" s="25">
        <f>G45*$D$45</f>
        <v>12040000</v>
      </c>
      <c r="I45" s="174" t="s">
        <v>64</v>
      </c>
      <c r="J45" s="41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</row>
    <row r="46" spans="1:24" s="1" customFormat="1" ht="30" customHeight="1" x14ac:dyDescent="0.2">
      <c r="A46" s="137"/>
      <c r="B46" s="137"/>
      <c r="C46" s="137"/>
      <c r="D46" s="164"/>
      <c r="E46" s="163"/>
      <c r="F46" s="30">
        <v>14</v>
      </c>
      <c r="G46" s="31">
        <v>173000</v>
      </c>
      <c r="H46" s="25">
        <f t="shared" ref="H46:H47" si="4">G46*$D$45</f>
        <v>12110000</v>
      </c>
      <c r="I46" s="174"/>
      <c r="J46" s="41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</row>
    <row r="47" spans="1:24" s="1" customFormat="1" ht="30" customHeight="1" x14ac:dyDescent="0.2">
      <c r="A47" s="137"/>
      <c r="B47" s="137"/>
      <c r="C47" s="27">
        <v>2.95</v>
      </c>
      <c r="D47" s="179"/>
      <c r="E47" s="180"/>
      <c r="F47" s="30">
        <v>17</v>
      </c>
      <c r="G47" s="31">
        <v>184000</v>
      </c>
      <c r="H47" s="25">
        <f t="shared" si="4"/>
        <v>12880000</v>
      </c>
      <c r="I47" s="174"/>
      <c r="J47" s="41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</row>
    <row r="48" spans="1:24" s="3" customFormat="1" ht="30" customHeight="1" x14ac:dyDescent="0.25">
      <c r="A48" s="172" t="s">
        <v>5</v>
      </c>
      <c r="B48" s="173"/>
      <c r="C48" s="173"/>
      <c r="D48" s="173"/>
      <c r="E48" s="173"/>
      <c r="F48" s="173"/>
      <c r="G48" s="173"/>
      <c r="H48" s="173"/>
      <c r="I48" s="173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</row>
    <row r="49" spans="1:24" s="4" customFormat="1" ht="30" customHeight="1" x14ac:dyDescent="0.2">
      <c r="A49" s="135" t="s">
        <v>0</v>
      </c>
      <c r="B49" s="135" t="s">
        <v>3</v>
      </c>
      <c r="C49" s="135" t="s">
        <v>11</v>
      </c>
      <c r="D49" s="165" t="s">
        <v>6</v>
      </c>
      <c r="E49" s="166"/>
      <c r="F49" s="135" t="s">
        <v>7</v>
      </c>
      <c r="G49" s="146" t="s">
        <v>58</v>
      </c>
      <c r="H49" s="146"/>
      <c r="I49" s="135" t="s">
        <v>8</v>
      </c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</row>
    <row r="50" spans="1:24" s="5" customFormat="1" ht="30" customHeight="1" x14ac:dyDescent="0.25">
      <c r="A50" s="135"/>
      <c r="B50" s="135"/>
      <c r="C50" s="135"/>
      <c r="D50" s="167"/>
      <c r="E50" s="168"/>
      <c r="F50" s="135"/>
      <c r="G50" s="42" t="s">
        <v>56</v>
      </c>
      <c r="H50" s="21" t="s">
        <v>57</v>
      </c>
      <c r="I50" s="135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</row>
    <row r="51" spans="1:24" ht="30" customHeight="1" x14ac:dyDescent="0.2">
      <c r="A51" s="145" t="s">
        <v>4</v>
      </c>
      <c r="B51" s="145" t="s">
        <v>31</v>
      </c>
      <c r="C51" s="22">
        <v>2.62</v>
      </c>
      <c r="D51" s="34">
        <v>67.2</v>
      </c>
      <c r="E51" s="137" t="s">
        <v>46</v>
      </c>
      <c r="F51" s="28">
        <v>2</v>
      </c>
      <c r="G51" s="24">
        <v>175000</v>
      </c>
      <c r="H51" s="25">
        <f>G51*67.2</f>
        <v>11760000</v>
      </c>
      <c r="I51" s="26" t="s">
        <v>77</v>
      </c>
      <c r="J51" s="41"/>
    </row>
    <row r="52" spans="1:24" ht="30" customHeight="1" x14ac:dyDescent="0.2">
      <c r="A52" s="145"/>
      <c r="B52" s="145"/>
      <c r="C52" s="145">
        <v>2.67</v>
      </c>
      <c r="D52" s="171">
        <v>72.5</v>
      </c>
      <c r="E52" s="138"/>
      <c r="F52" s="28" t="s">
        <v>37</v>
      </c>
      <c r="G52" s="24">
        <v>177000</v>
      </c>
      <c r="H52" s="25">
        <f>G52*72.5</f>
        <v>12832500</v>
      </c>
      <c r="I52" s="147" t="s">
        <v>32</v>
      </c>
      <c r="J52" s="41"/>
    </row>
    <row r="53" spans="1:24" ht="30" customHeight="1" x14ac:dyDescent="0.2">
      <c r="A53" s="145"/>
      <c r="B53" s="145"/>
      <c r="C53" s="145"/>
      <c r="D53" s="171"/>
      <c r="E53" s="138"/>
      <c r="F53" s="28">
        <v>6.7</v>
      </c>
      <c r="G53" s="24">
        <v>178000</v>
      </c>
      <c r="H53" s="25">
        <f>G53*72.5</f>
        <v>12905000</v>
      </c>
      <c r="I53" s="147"/>
      <c r="J53" s="41"/>
    </row>
    <row r="54" spans="1:24" ht="30" customHeight="1" x14ac:dyDescent="0.2">
      <c r="A54" s="145"/>
      <c r="B54" s="145"/>
      <c r="C54" s="145"/>
      <c r="D54" s="171">
        <v>72.599999999999994</v>
      </c>
      <c r="E54" s="137" t="s">
        <v>47</v>
      </c>
      <c r="F54" s="28" t="s">
        <v>22</v>
      </c>
      <c r="G54" s="24">
        <v>179000</v>
      </c>
      <c r="H54" s="25">
        <f>G54*72.6</f>
        <v>12995399.999999998</v>
      </c>
      <c r="I54" s="147" t="s">
        <v>53</v>
      </c>
      <c r="J54" s="41"/>
    </row>
    <row r="55" spans="1:24" ht="30" customHeight="1" x14ac:dyDescent="0.2">
      <c r="A55" s="145"/>
      <c r="B55" s="145"/>
      <c r="C55" s="145"/>
      <c r="D55" s="171"/>
      <c r="E55" s="138"/>
      <c r="F55" s="28" t="s">
        <v>130</v>
      </c>
      <c r="G55" s="24">
        <v>179000</v>
      </c>
      <c r="H55" s="25">
        <f t="shared" ref="H55:H59" si="5">G55*72.6</f>
        <v>12995399.999999998</v>
      </c>
      <c r="I55" s="147"/>
      <c r="J55" s="41"/>
    </row>
    <row r="56" spans="1:24" ht="30" customHeight="1" x14ac:dyDescent="0.2">
      <c r="A56" s="145"/>
      <c r="B56" s="145"/>
      <c r="C56" s="145"/>
      <c r="D56" s="136">
        <v>72.599999999999994</v>
      </c>
      <c r="E56" s="137" t="s">
        <v>48</v>
      </c>
      <c r="F56" s="28">
        <v>14</v>
      </c>
      <c r="G56" s="24">
        <v>180000</v>
      </c>
      <c r="H56" s="25">
        <f t="shared" si="5"/>
        <v>13067999.999999998</v>
      </c>
      <c r="I56" s="147" t="s">
        <v>34</v>
      </c>
      <c r="J56" s="41"/>
    </row>
    <row r="57" spans="1:24" ht="30" customHeight="1" x14ac:dyDescent="0.2">
      <c r="A57" s="145"/>
      <c r="B57" s="145"/>
      <c r="C57" s="145"/>
      <c r="D57" s="136"/>
      <c r="E57" s="138"/>
      <c r="F57" s="28">
        <v>15</v>
      </c>
      <c r="G57" s="24">
        <v>180000</v>
      </c>
      <c r="H57" s="25">
        <f t="shared" si="5"/>
        <v>13067999.999999998</v>
      </c>
      <c r="I57" s="147"/>
      <c r="J57" s="41"/>
    </row>
    <row r="58" spans="1:24" ht="30" customHeight="1" x14ac:dyDescent="0.2">
      <c r="A58" s="145"/>
      <c r="B58" s="145"/>
      <c r="C58" s="27">
        <v>2.85</v>
      </c>
      <c r="D58" s="136"/>
      <c r="E58" s="138"/>
      <c r="F58" s="28">
        <v>16</v>
      </c>
      <c r="G58" s="24">
        <v>185000</v>
      </c>
      <c r="H58" s="25">
        <f t="shared" si="5"/>
        <v>13430999.999999998</v>
      </c>
      <c r="I58" s="147"/>
      <c r="J58" s="41"/>
    </row>
    <row r="59" spans="1:24" ht="30" customHeight="1" x14ac:dyDescent="0.2">
      <c r="A59" s="145"/>
      <c r="B59" s="145"/>
      <c r="C59" s="27">
        <v>2.95</v>
      </c>
      <c r="D59" s="136"/>
      <c r="E59" s="138"/>
      <c r="F59" s="35">
        <v>17</v>
      </c>
      <c r="G59" s="24">
        <v>190000</v>
      </c>
      <c r="H59" s="25">
        <f t="shared" si="5"/>
        <v>13793999.999999998</v>
      </c>
      <c r="I59" s="147"/>
      <c r="J59" s="41"/>
    </row>
    <row r="60" spans="1:24" ht="30" customHeight="1" x14ac:dyDescent="0.2">
      <c r="A60" s="145" t="s">
        <v>4</v>
      </c>
      <c r="B60" s="145" t="s">
        <v>43</v>
      </c>
      <c r="C60" s="22">
        <v>2.62</v>
      </c>
      <c r="D60" s="136">
        <v>72.7</v>
      </c>
      <c r="E60" s="136"/>
      <c r="F60" s="35">
        <v>2</v>
      </c>
      <c r="G60" s="24">
        <v>178000</v>
      </c>
      <c r="H60" s="25">
        <f>G60*D60</f>
        <v>12940600</v>
      </c>
      <c r="I60" s="26" t="s">
        <v>54</v>
      </c>
      <c r="J60" s="41"/>
    </row>
    <row r="61" spans="1:24" ht="30" customHeight="1" x14ac:dyDescent="0.2">
      <c r="A61" s="145"/>
      <c r="B61" s="145"/>
      <c r="C61" s="145">
        <v>2.67</v>
      </c>
      <c r="D61" s="136">
        <v>78.2</v>
      </c>
      <c r="E61" s="136"/>
      <c r="F61" s="35" t="s">
        <v>149</v>
      </c>
      <c r="G61" s="24">
        <v>180000</v>
      </c>
      <c r="H61" s="25">
        <f t="shared" ref="H61:H63" si="6">G61*$D$61</f>
        <v>14076000</v>
      </c>
      <c r="I61" s="147" t="s">
        <v>45</v>
      </c>
      <c r="J61" s="41"/>
    </row>
    <row r="62" spans="1:24" ht="30" customHeight="1" x14ac:dyDescent="0.2">
      <c r="A62" s="145"/>
      <c r="B62" s="145"/>
      <c r="C62" s="145"/>
      <c r="D62" s="136"/>
      <c r="E62" s="136"/>
      <c r="F62" s="35" t="s">
        <v>73</v>
      </c>
      <c r="G62" s="24">
        <v>180000</v>
      </c>
      <c r="H62" s="25">
        <f t="shared" si="6"/>
        <v>14076000</v>
      </c>
      <c r="I62" s="147"/>
      <c r="J62" s="41"/>
    </row>
    <row r="63" spans="1:24" ht="30" customHeight="1" x14ac:dyDescent="0.2">
      <c r="A63" s="145"/>
      <c r="B63" s="145" t="s">
        <v>42</v>
      </c>
      <c r="C63" s="145"/>
      <c r="D63" s="136"/>
      <c r="E63" s="136"/>
      <c r="F63" s="35" t="s">
        <v>150</v>
      </c>
      <c r="G63" s="24">
        <v>180000</v>
      </c>
      <c r="H63" s="25">
        <f t="shared" si="6"/>
        <v>14076000</v>
      </c>
      <c r="I63" s="147"/>
      <c r="J63" s="41"/>
    </row>
    <row r="64" spans="1:24" ht="30" customHeight="1" x14ac:dyDescent="0.2">
      <c r="A64" s="145"/>
      <c r="B64" s="145"/>
      <c r="C64" s="27">
        <v>2.85</v>
      </c>
      <c r="D64" s="136"/>
      <c r="E64" s="136"/>
      <c r="F64" s="35">
        <v>16</v>
      </c>
      <c r="G64" s="24">
        <v>185000</v>
      </c>
      <c r="H64" s="25">
        <f t="shared" ref="H64:H65" si="7">G64*78.2</f>
        <v>14467000</v>
      </c>
      <c r="I64" s="147"/>
      <c r="J64" s="41"/>
    </row>
    <row r="65" spans="1:24" ht="30" customHeight="1" x14ac:dyDescent="0.2">
      <c r="A65" s="145"/>
      <c r="B65" s="145"/>
      <c r="C65" s="50">
        <v>3.25</v>
      </c>
      <c r="D65" s="136"/>
      <c r="E65" s="136"/>
      <c r="F65" s="35">
        <v>17</v>
      </c>
      <c r="G65" s="24">
        <v>190000</v>
      </c>
      <c r="H65" s="25">
        <f t="shared" si="7"/>
        <v>14858000</v>
      </c>
      <c r="I65" s="147"/>
      <c r="J65" s="41"/>
    </row>
    <row r="66" spans="1:24" s="3" customFormat="1" ht="30" customHeight="1" x14ac:dyDescent="0.25">
      <c r="A66" s="172" t="s">
        <v>12</v>
      </c>
      <c r="B66" s="173"/>
      <c r="C66" s="173"/>
      <c r="D66" s="173"/>
      <c r="E66" s="173"/>
      <c r="F66" s="173"/>
      <c r="G66" s="173"/>
      <c r="H66" s="173"/>
      <c r="I66" s="173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</row>
    <row r="67" spans="1:24" s="4" customFormat="1" ht="30" customHeight="1" x14ac:dyDescent="0.2">
      <c r="A67" s="135" t="s">
        <v>0</v>
      </c>
      <c r="B67" s="135" t="s">
        <v>3</v>
      </c>
      <c r="C67" s="135" t="s">
        <v>11</v>
      </c>
      <c r="D67" s="165" t="s">
        <v>6</v>
      </c>
      <c r="E67" s="166"/>
      <c r="F67" s="135" t="s">
        <v>7</v>
      </c>
      <c r="G67" s="146" t="s">
        <v>58</v>
      </c>
      <c r="H67" s="146"/>
      <c r="I67" s="135" t="s">
        <v>8</v>
      </c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</row>
    <row r="68" spans="1:24" s="5" customFormat="1" ht="30" customHeight="1" x14ac:dyDescent="0.25">
      <c r="A68" s="135"/>
      <c r="B68" s="135"/>
      <c r="C68" s="135"/>
      <c r="D68" s="167"/>
      <c r="E68" s="168"/>
      <c r="F68" s="135"/>
      <c r="G68" s="42" t="s">
        <v>56</v>
      </c>
      <c r="H68" s="21" t="s">
        <v>57</v>
      </c>
      <c r="I68" s="135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</row>
    <row r="69" spans="1:24" ht="30" customHeight="1" x14ac:dyDescent="0.2">
      <c r="A69" s="145" t="s">
        <v>4</v>
      </c>
      <c r="B69" s="145" t="s">
        <v>43</v>
      </c>
      <c r="C69" s="22">
        <v>2.62</v>
      </c>
      <c r="D69" s="171">
        <v>96.8</v>
      </c>
      <c r="E69" s="171"/>
      <c r="F69" s="28">
        <v>2</v>
      </c>
      <c r="G69" s="24">
        <v>178000</v>
      </c>
      <c r="H69" s="25">
        <f>G69*D69</f>
        <v>17230400</v>
      </c>
      <c r="I69" s="26" t="s">
        <v>55</v>
      </c>
      <c r="J69" s="41"/>
    </row>
    <row r="70" spans="1:24" ht="30" customHeight="1" x14ac:dyDescent="0.2">
      <c r="A70" s="145"/>
      <c r="B70" s="145"/>
      <c r="C70" s="145">
        <v>2.67</v>
      </c>
      <c r="D70" s="171">
        <v>96</v>
      </c>
      <c r="E70" s="171"/>
      <c r="F70" s="28" t="s">
        <v>149</v>
      </c>
      <c r="G70" s="24">
        <v>180000</v>
      </c>
      <c r="H70" s="25">
        <f>G70*$D$70</f>
        <v>17280000</v>
      </c>
      <c r="I70" s="147" t="s">
        <v>122</v>
      </c>
      <c r="J70" s="41"/>
    </row>
    <row r="71" spans="1:24" ht="30" customHeight="1" x14ac:dyDescent="0.2">
      <c r="A71" s="145"/>
      <c r="B71" s="145"/>
      <c r="C71" s="145"/>
      <c r="D71" s="171"/>
      <c r="E71" s="171"/>
      <c r="F71" s="28" t="s">
        <v>18</v>
      </c>
      <c r="G71" s="24">
        <v>180000</v>
      </c>
      <c r="H71" s="25">
        <f t="shared" ref="H71:H73" si="8">G71*$D$70</f>
        <v>17280000</v>
      </c>
      <c r="I71" s="147"/>
      <c r="J71" s="41"/>
    </row>
    <row r="72" spans="1:24" ht="30" customHeight="1" x14ac:dyDescent="0.2">
      <c r="A72" s="145"/>
      <c r="B72" s="145"/>
      <c r="C72" s="145"/>
      <c r="D72" s="171"/>
      <c r="E72" s="171"/>
      <c r="F72" s="28" t="s">
        <v>134</v>
      </c>
      <c r="G72" s="24">
        <v>180000</v>
      </c>
      <c r="H72" s="25">
        <f t="shared" si="8"/>
        <v>17280000</v>
      </c>
      <c r="I72" s="147"/>
      <c r="J72" s="41"/>
    </row>
    <row r="73" spans="1:24" ht="30" customHeight="1" x14ac:dyDescent="0.2">
      <c r="A73" s="145"/>
      <c r="B73" s="85"/>
      <c r="C73" s="145"/>
      <c r="D73" s="171"/>
      <c r="E73" s="171"/>
      <c r="F73" s="28">
        <v>15</v>
      </c>
      <c r="G73" s="24">
        <v>185000</v>
      </c>
      <c r="H73" s="25">
        <f t="shared" si="8"/>
        <v>17760000</v>
      </c>
      <c r="I73" s="147"/>
      <c r="J73" s="41"/>
    </row>
    <row r="75" spans="1:24" ht="15" customHeight="1" x14ac:dyDescent="0.2">
      <c r="A75" s="170"/>
      <c r="B75" s="170"/>
      <c r="C75" s="170"/>
      <c r="D75" s="170"/>
      <c r="E75" s="170"/>
      <c r="F75" s="170"/>
      <c r="G75" s="170"/>
      <c r="H75" s="170"/>
      <c r="I75" s="170"/>
      <c r="J75" s="13"/>
      <c r="K75" s="14"/>
    </row>
    <row r="76" spans="1:24" ht="1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4"/>
      <c r="K76" s="14"/>
    </row>
    <row r="77" spans="1:24" ht="15.7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4"/>
      <c r="K77" s="14"/>
    </row>
    <row r="78" spans="1:24" ht="1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4"/>
      <c r="K78" s="14"/>
    </row>
    <row r="79" spans="1:24" x14ac:dyDescent="0.2">
      <c r="A79" s="15"/>
      <c r="B79" s="16"/>
      <c r="C79" s="17"/>
      <c r="D79" s="18"/>
      <c r="E79" s="18"/>
      <c r="F79" s="14"/>
      <c r="G79" s="15"/>
      <c r="H79" s="19"/>
      <c r="I79" s="48"/>
      <c r="J79" s="14"/>
      <c r="K79" s="14"/>
    </row>
    <row r="80" spans="1:24" x14ac:dyDescent="0.2">
      <c r="A80" s="15"/>
      <c r="B80" s="16"/>
      <c r="C80" s="17"/>
      <c r="D80" s="18"/>
      <c r="E80" s="18"/>
      <c r="F80" s="14"/>
      <c r="G80" s="15"/>
      <c r="H80" s="19"/>
      <c r="I80" s="48"/>
      <c r="J80" s="14"/>
      <c r="K80" s="14"/>
    </row>
  </sheetData>
  <sheetProtection algorithmName="SHA-512" hashValue="FJ+dTOBnwp0W9wTReQQmMdSdVdw2MwPP7+HEWCAzrKyq5d9+f2gfeKxHN2WSRx0+eWdtfxL4dFK2aaAKlRvlMQ==" saltValue="Jzg6qyswk7Yls8TvZ4Nj2g==" spinCount="100000" sheet="1" objects="1" scenarios="1"/>
  <customSheetViews>
    <customSheetView guid="{777395F0-30E4-4C8C-8310-9E4F8E5054FE}" showPageBreaks="1" fitToPage="1" printArea="1" hiddenRows="1" view="pageBreakPreview" topLeftCell="D79">
      <selection activeCell="J87" sqref="A87:XFD88"/>
      <rowBreaks count="1" manualBreakCount="1">
        <brk id="42" max="8" man="1"/>
      </rowBreaks>
      <pageMargins left="0.70866141732283472" right="0.70866141732283472" top="0.74803149606299213" bottom="0.74803149606299213" header="0.31496062992125984" footer="0.31496062992125984"/>
      <pageSetup paperSize="8" scale="70" fitToHeight="0" orientation="portrait" r:id="rId1"/>
    </customSheetView>
    <customSheetView guid="{DDAE2C89-5C3C-42EE-A083-73E796FC7263}" showPageBreaks="1" fitToPage="1" printArea="1" view="pageBreakPreview" topLeftCell="A13">
      <selection activeCell="J19" sqref="A19:XFD19"/>
      <rowBreaks count="1" manualBreakCount="1">
        <brk id="34" max="8" man="1"/>
      </rowBreaks>
      <pageMargins left="0.70866141732283472" right="0.70866141732283472" top="0.74803149606299213" bottom="0.74803149606299213" header="0.31496062992125984" footer="0.31496062992125984"/>
      <pageSetup paperSize="9" scale="46" fitToHeight="0" orientation="portrait" r:id="rId2"/>
    </customSheetView>
  </customSheetViews>
  <mergeCells count="99">
    <mergeCell ref="I37:I40"/>
    <mergeCell ref="B39:B47"/>
    <mergeCell ref="A41:A43"/>
    <mergeCell ref="I16:I17"/>
    <mergeCell ref="C19:C23"/>
    <mergeCell ref="D19:E24"/>
    <mergeCell ref="I19:I24"/>
    <mergeCell ref="D25:E25"/>
    <mergeCell ref="I41:I43"/>
    <mergeCell ref="D44:E44"/>
    <mergeCell ref="D41:E43"/>
    <mergeCell ref="D18:E18"/>
    <mergeCell ref="D45:E47"/>
    <mergeCell ref="A31:A33"/>
    <mergeCell ref="A26:A30"/>
    <mergeCell ref="D26:E26"/>
    <mergeCell ref="D70:E73"/>
    <mergeCell ref="A45:A47"/>
    <mergeCell ref="I45:I47"/>
    <mergeCell ref="I27:I28"/>
    <mergeCell ref="D31:E33"/>
    <mergeCell ref="I31:I33"/>
    <mergeCell ref="I49:I50"/>
    <mergeCell ref="A48:I48"/>
    <mergeCell ref="I29:I30"/>
    <mergeCell ref="C34:C35"/>
    <mergeCell ref="A34:A36"/>
    <mergeCell ref="D34:E35"/>
    <mergeCell ref="I34:I35"/>
    <mergeCell ref="D36:E36"/>
    <mergeCell ref="B28:B38"/>
    <mergeCell ref="A37:A40"/>
    <mergeCell ref="A75:I75"/>
    <mergeCell ref="D49:E50"/>
    <mergeCell ref="D16:E17"/>
    <mergeCell ref="D67:E68"/>
    <mergeCell ref="D52:D53"/>
    <mergeCell ref="I52:I53"/>
    <mergeCell ref="D54:D55"/>
    <mergeCell ref="E54:E55"/>
    <mergeCell ref="I54:I55"/>
    <mergeCell ref="I70:I73"/>
    <mergeCell ref="B63:B65"/>
    <mergeCell ref="A66:I66"/>
    <mergeCell ref="A69:A73"/>
    <mergeCell ref="D69:E69"/>
    <mergeCell ref="B69:B72"/>
    <mergeCell ref="C70:C73"/>
    <mergeCell ref="A4:I4"/>
    <mergeCell ref="A5:A6"/>
    <mergeCell ref="B5:B6"/>
    <mergeCell ref="C5:C6"/>
    <mergeCell ref="G5:H5"/>
    <mergeCell ref="F5:F6"/>
    <mergeCell ref="F49:F50"/>
    <mergeCell ref="G49:H49"/>
    <mergeCell ref="A1:I1"/>
    <mergeCell ref="A3:I3"/>
    <mergeCell ref="A2:I2"/>
    <mergeCell ref="A15:I15"/>
    <mergeCell ref="A16:A17"/>
    <mergeCell ref="B16:B17"/>
    <mergeCell ref="C16:C17"/>
    <mergeCell ref="F16:F17"/>
    <mergeCell ref="G16:H16"/>
    <mergeCell ref="I7:I14"/>
    <mergeCell ref="A7:A14"/>
    <mergeCell ref="D7:E14"/>
    <mergeCell ref="B49:B50"/>
    <mergeCell ref="D5:E6"/>
    <mergeCell ref="G67:H67"/>
    <mergeCell ref="I67:I68"/>
    <mergeCell ref="I56:I59"/>
    <mergeCell ref="D60:E60"/>
    <mergeCell ref="D61:E65"/>
    <mergeCell ref="I61:I65"/>
    <mergeCell ref="A67:A68"/>
    <mergeCell ref="B67:B68"/>
    <mergeCell ref="C67:C68"/>
    <mergeCell ref="F67:F68"/>
    <mergeCell ref="A60:A65"/>
    <mergeCell ref="B60:B62"/>
    <mergeCell ref="C61:C63"/>
    <mergeCell ref="A49:A50"/>
    <mergeCell ref="D56:D59"/>
    <mergeCell ref="E56:E59"/>
    <mergeCell ref="B7:B14"/>
    <mergeCell ref="C7:C12"/>
    <mergeCell ref="A18:A25"/>
    <mergeCell ref="B18:B25"/>
    <mergeCell ref="A51:A59"/>
    <mergeCell ref="B51:B59"/>
    <mergeCell ref="C27:C32"/>
    <mergeCell ref="D27:E30"/>
    <mergeCell ref="C37:C46"/>
    <mergeCell ref="D37:E40"/>
    <mergeCell ref="E51:E53"/>
    <mergeCell ref="C52:C57"/>
    <mergeCell ref="C49:C50"/>
  </mergeCells>
  <pageMargins left="0.70866141732283472" right="0.70866141732283472" top="0.74803149606299213" bottom="0.74803149606299213" header="0.31496062992125984" footer="0.31496062992125984"/>
  <pageSetup paperSize="9" scale="46" fitToHeight="0" orientation="portrait" r:id="rId3"/>
  <rowBreaks count="1" manualBreakCount="1">
    <brk id="33" max="8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860B8"/>
    <pageSetUpPr fitToPage="1"/>
  </sheetPr>
  <dimension ref="A1:X71"/>
  <sheetViews>
    <sheetView view="pageBreakPreview" zoomScaleNormal="100" zoomScaleSheetLayoutView="100" workbookViewId="0">
      <selection activeCell="B14" sqref="A14:XFD14"/>
    </sheetView>
  </sheetViews>
  <sheetFormatPr defaultRowHeight="14.25" x14ac:dyDescent="0.2"/>
  <cols>
    <col min="1" max="1" width="15.42578125" style="6" customWidth="1"/>
    <col min="2" max="2" width="25.85546875" style="7" customWidth="1"/>
    <col min="3" max="3" width="15.5703125" style="8" customWidth="1"/>
    <col min="4" max="4" width="20.140625" style="9" customWidth="1"/>
    <col min="5" max="5" width="6.7109375" style="9" customWidth="1"/>
    <col min="6" max="6" width="20.85546875" style="2" customWidth="1"/>
    <col min="7" max="7" width="16.42578125" style="6" customWidth="1"/>
    <col min="8" max="8" width="16.42578125" style="10" customWidth="1"/>
    <col min="9" max="9" width="48.7109375" style="11" customWidth="1"/>
    <col min="10" max="10" width="35.5703125" style="36" customWidth="1"/>
    <col min="11" max="18" width="9.140625" style="36"/>
    <col min="19" max="19" width="17.28515625" style="36" bestFit="1" customWidth="1"/>
    <col min="20" max="24" width="9.140625" style="36"/>
    <col min="25" max="16384" width="9.140625" style="2"/>
  </cols>
  <sheetData>
    <row r="1" spans="1:24" ht="337.5" customHeight="1" x14ac:dyDescent="0.2">
      <c r="A1" s="148"/>
      <c r="B1" s="148"/>
      <c r="C1" s="148"/>
      <c r="D1" s="148"/>
      <c r="E1" s="148"/>
      <c r="F1" s="148"/>
      <c r="G1" s="148"/>
      <c r="H1" s="148"/>
      <c r="I1" s="148"/>
    </row>
    <row r="2" spans="1:24" ht="31.5" customHeight="1" x14ac:dyDescent="0.2">
      <c r="A2" s="150" t="s">
        <v>135</v>
      </c>
      <c r="B2" s="150"/>
      <c r="C2" s="150"/>
      <c r="D2" s="150"/>
      <c r="E2" s="150"/>
      <c r="F2" s="150"/>
      <c r="G2" s="150"/>
      <c r="H2" s="150"/>
      <c r="I2" s="150"/>
      <c r="J2" s="37"/>
      <c r="K2" s="37"/>
      <c r="L2" s="37"/>
      <c r="M2" s="37"/>
      <c r="N2" s="37"/>
      <c r="O2" s="37"/>
      <c r="P2" s="37"/>
      <c r="Q2" s="37"/>
    </row>
    <row r="3" spans="1:24" ht="22.5" customHeight="1" x14ac:dyDescent="0.2">
      <c r="A3" s="149">
        <v>45170</v>
      </c>
      <c r="B3" s="150"/>
      <c r="C3" s="150"/>
      <c r="D3" s="150"/>
      <c r="E3" s="150"/>
      <c r="F3" s="150"/>
      <c r="G3" s="150"/>
      <c r="H3" s="150"/>
      <c r="I3" s="150"/>
    </row>
    <row r="4" spans="1:24" s="3" customFormat="1" ht="18" x14ac:dyDescent="0.25">
      <c r="A4" s="172" t="s">
        <v>14</v>
      </c>
      <c r="B4" s="173"/>
      <c r="C4" s="173"/>
      <c r="D4" s="173"/>
      <c r="E4" s="173"/>
      <c r="F4" s="173"/>
      <c r="G4" s="173"/>
      <c r="H4" s="173"/>
      <c r="I4" s="173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</row>
    <row r="5" spans="1:24" s="4" customFormat="1" ht="15" x14ac:dyDescent="0.2">
      <c r="A5" s="135" t="s">
        <v>0</v>
      </c>
      <c r="B5" s="135" t="s">
        <v>3</v>
      </c>
      <c r="C5" s="135" t="s">
        <v>11</v>
      </c>
      <c r="D5" s="165" t="s">
        <v>6</v>
      </c>
      <c r="E5" s="166"/>
      <c r="F5" s="135" t="s">
        <v>7</v>
      </c>
      <c r="G5" s="146" t="s">
        <v>58</v>
      </c>
      <c r="H5" s="146"/>
      <c r="I5" s="135" t="s">
        <v>8</v>
      </c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</row>
    <row r="6" spans="1:24" s="5" customFormat="1" ht="25.5" x14ac:dyDescent="0.25">
      <c r="A6" s="135"/>
      <c r="B6" s="135"/>
      <c r="C6" s="135"/>
      <c r="D6" s="167"/>
      <c r="E6" s="168"/>
      <c r="F6" s="135"/>
      <c r="G6" s="42" t="s">
        <v>56</v>
      </c>
      <c r="H6" s="21" t="s">
        <v>57</v>
      </c>
      <c r="I6" s="135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</row>
    <row r="7" spans="1:24" s="5" customFormat="1" ht="25.5" customHeight="1" x14ac:dyDescent="0.25">
      <c r="A7" s="141"/>
      <c r="B7" s="144" t="s">
        <v>183</v>
      </c>
      <c r="C7" s="144">
        <v>2.67</v>
      </c>
      <c r="D7" s="202">
        <v>43.5</v>
      </c>
      <c r="E7" s="203"/>
      <c r="F7" s="110" t="s">
        <v>37</v>
      </c>
      <c r="G7" s="24">
        <v>170000</v>
      </c>
      <c r="H7" s="25">
        <f>$D$7*G7</f>
        <v>7395000</v>
      </c>
      <c r="I7" s="206" t="s">
        <v>184</v>
      </c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</row>
    <row r="8" spans="1:24" s="5" customFormat="1" ht="27.75" customHeight="1" x14ac:dyDescent="0.25">
      <c r="A8" s="141"/>
      <c r="B8" s="141"/>
      <c r="C8" s="141"/>
      <c r="D8" s="204"/>
      <c r="E8" s="205"/>
      <c r="F8" s="107" t="s">
        <v>74</v>
      </c>
      <c r="G8" s="24">
        <v>170000</v>
      </c>
      <c r="H8" s="25">
        <f>$D$7*G8</f>
        <v>7395000</v>
      </c>
      <c r="I8" s="207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</row>
    <row r="9" spans="1:24" s="5" customFormat="1" ht="24.75" customHeight="1" x14ac:dyDescent="0.25">
      <c r="A9" s="141"/>
      <c r="B9" s="141"/>
      <c r="C9" s="141"/>
      <c r="D9" s="204"/>
      <c r="E9" s="205"/>
      <c r="F9" s="107" t="s">
        <v>22</v>
      </c>
      <c r="G9" s="24">
        <v>170000</v>
      </c>
      <c r="H9" s="25">
        <f t="shared" ref="H9:H13" si="0">$D$7*G9</f>
        <v>7395000</v>
      </c>
      <c r="I9" s="207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</row>
    <row r="10" spans="1:24" s="5" customFormat="1" ht="25.5" customHeight="1" x14ac:dyDescent="0.25">
      <c r="A10" s="141"/>
      <c r="B10" s="141"/>
      <c r="C10" s="141"/>
      <c r="D10" s="204"/>
      <c r="E10" s="205"/>
      <c r="F10" s="107" t="s">
        <v>79</v>
      </c>
      <c r="G10" s="24">
        <v>172000</v>
      </c>
      <c r="H10" s="25">
        <f t="shared" si="0"/>
        <v>7482000</v>
      </c>
      <c r="I10" s="20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</row>
    <row r="11" spans="1:24" s="5" customFormat="1" ht="24" customHeight="1" x14ac:dyDescent="0.25">
      <c r="A11" s="141"/>
      <c r="B11" s="141"/>
      <c r="C11" s="111"/>
      <c r="D11" s="204"/>
      <c r="E11" s="205"/>
      <c r="F11" s="110">
        <v>15</v>
      </c>
      <c r="G11" s="24">
        <v>172000</v>
      </c>
      <c r="H11" s="25">
        <f t="shared" si="0"/>
        <v>7482000</v>
      </c>
      <c r="I11" s="207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</row>
    <row r="12" spans="1:24" s="5" customFormat="1" ht="25.5" customHeight="1" x14ac:dyDescent="0.25">
      <c r="A12" s="141"/>
      <c r="B12" s="141"/>
      <c r="C12" s="56">
        <v>2.85</v>
      </c>
      <c r="D12" s="204"/>
      <c r="E12" s="205"/>
      <c r="F12" s="110">
        <v>16</v>
      </c>
      <c r="G12" s="24">
        <v>174000</v>
      </c>
      <c r="H12" s="25">
        <f t="shared" si="0"/>
        <v>7569000</v>
      </c>
      <c r="I12" s="207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</row>
    <row r="13" spans="1:24" s="5" customFormat="1" ht="28.5" customHeight="1" x14ac:dyDescent="0.25">
      <c r="A13" s="141"/>
      <c r="B13" s="142"/>
      <c r="C13" s="56">
        <v>2.95</v>
      </c>
      <c r="D13" s="204"/>
      <c r="E13" s="205"/>
      <c r="F13" s="110">
        <v>17</v>
      </c>
      <c r="G13" s="24">
        <v>177000</v>
      </c>
      <c r="H13" s="25">
        <f t="shared" si="0"/>
        <v>7699500</v>
      </c>
      <c r="I13" s="207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</row>
    <row r="14" spans="1:24" s="1" customFormat="1" ht="30" customHeight="1" x14ac:dyDescent="0.2">
      <c r="A14" s="142"/>
      <c r="B14" s="43" t="s">
        <v>89</v>
      </c>
      <c r="C14" s="105">
        <v>2.62</v>
      </c>
      <c r="D14" s="201">
        <v>53.1</v>
      </c>
      <c r="E14" s="201"/>
      <c r="F14" s="28">
        <v>2</v>
      </c>
      <c r="G14" s="24">
        <v>175000</v>
      </c>
      <c r="H14" s="25">
        <f>G14*53.1</f>
        <v>9292500</v>
      </c>
      <c r="I14" s="108" t="s">
        <v>87</v>
      </c>
      <c r="J14" s="41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4" s="1" customFormat="1" ht="30" customHeight="1" x14ac:dyDescent="0.2">
      <c r="A15" s="43" t="s">
        <v>1</v>
      </c>
      <c r="B15" s="43" t="s">
        <v>89</v>
      </c>
      <c r="C15" s="43">
        <v>2.62</v>
      </c>
      <c r="D15" s="138">
        <v>56.6</v>
      </c>
      <c r="E15" s="138"/>
      <c r="F15" s="23" t="s">
        <v>2</v>
      </c>
      <c r="G15" s="24">
        <v>165000</v>
      </c>
      <c r="H15" s="25">
        <f>G15*$D$15</f>
        <v>9339000</v>
      </c>
      <c r="I15" s="45" t="s">
        <v>88</v>
      </c>
      <c r="J15" s="41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4" s="1" customFormat="1" ht="30" customHeight="1" x14ac:dyDescent="0.2">
      <c r="A16" s="145" t="s">
        <v>4</v>
      </c>
      <c r="B16" s="145" t="s">
        <v>146</v>
      </c>
      <c r="C16" s="145">
        <v>2.67</v>
      </c>
      <c r="D16" s="178">
        <v>58.6</v>
      </c>
      <c r="E16" s="161"/>
      <c r="F16" s="28" t="s">
        <v>37</v>
      </c>
      <c r="G16" s="24">
        <v>175000</v>
      </c>
      <c r="H16" s="25">
        <f>G16*58.6</f>
        <v>10255000</v>
      </c>
      <c r="I16" s="181" t="s">
        <v>40</v>
      </c>
      <c r="J16" s="41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s="1" customFormat="1" ht="30" customHeight="1" x14ac:dyDescent="0.2">
      <c r="A17" s="145"/>
      <c r="B17" s="145"/>
      <c r="C17" s="145"/>
      <c r="D17" s="164"/>
      <c r="E17" s="163"/>
      <c r="F17" s="28" t="s">
        <v>36</v>
      </c>
      <c r="G17" s="24">
        <v>176000</v>
      </c>
      <c r="H17" s="25">
        <f t="shared" ref="H17:H21" si="1">G17*58.6</f>
        <v>10313600</v>
      </c>
      <c r="I17" s="182"/>
      <c r="J17" s="41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s="1" customFormat="1" ht="30" customHeight="1" x14ac:dyDescent="0.2">
      <c r="A18" s="145"/>
      <c r="B18" s="145"/>
      <c r="C18" s="145"/>
      <c r="D18" s="164"/>
      <c r="E18" s="163"/>
      <c r="F18" s="28" t="s">
        <v>18</v>
      </c>
      <c r="G18" s="24">
        <v>177000</v>
      </c>
      <c r="H18" s="25">
        <f t="shared" si="1"/>
        <v>10372200</v>
      </c>
      <c r="I18" s="182"/>
      <c r="J18" s="41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s="1" customFormat="1" ht="30" customHeight="1" x14ac:dyDescent="0.2">
      <c r="A19" s="145"/>
      <c r="B19" s="145"/>
      <c r="C19" s="145"/>
      <c r="D19" s="164"/>
      <c r="E19" s="163"/>
      <c r="F19" s="28" t="s">
        <v>38</v>
      </c>
      <c r="G19" s="24">
        <v>178000</v>
      </c>
      <c r="H19" s="25">
        <f t="shared" si="1"/>
        <v>10430800</v>
      </c>
      <c r="I19" s="182"/>
      <c r="J19" s="41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s="1" customFormat="1" ht="30" customHeight="1" x14ac:dyDescent="0.2">
      <c r="A20" s="145"/>
      <c r="B20" s="145"/>
      <c r="C20" s="145"/>
      <c r="D20" s="164"/>
      <c r="E20" s="163"/>
      <c r="F20" s="28" t="s">
        <v>39</v>
      </c>
      <c r="G20" s="24">
        <v>179000</v>
      </c>
      <c r="H20" s="25">
        <f t="shared" si="1"/>
        <v>10489400</v>
      </c>
      <c r="I20" s="182"/>
      <c r="J20" s="41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s="1" customFormat="1" ht="30" customHeight="1" x14ac:dyDescent="0.2">
      <c r="A21" s="145"/>
      <c r="B21" s="145"/>
      <c r="C21" s="145"/>
      <c r="D21" s="179"/>
      <c r="E21" s="180"/>
      <c r="F21" s="28">
        <v>15</v>
      </c>
      <c r="G21" s="24">
        <v>180000</v>
      </c>
      <c r="H21" s="25">
        <f t="shared" si="1"/>
        <v>10548000</v>
      </c>
      <c r="I21" s="183"/>
      <c r="J21" s="41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s="1" customFormat="1" ht="30" customHeight="1" x14ac:dyDescent="0.2">
      <c r="A22" s="145"/>
      <c r="B22" s="145"/>
      <c r="C22" s="56">
        <v>2.85</v>
      </c>
      <c r="D22" s="178">
        <v>59.1</v>
      </c>
      <c r="E22" s="161"/>
      <c r="F22" s="28">
        <v>16</v>
      </c>
      <c r="G22" s="24">
        <v>185000</v>
      </c>
      <c r="H22" s="25">
        <f>G22*$D$22</f>
        <v>10933500</v>
      </c>
      <c r="I22" s="181" t="s">
        <v>41</v>
      </c>
      <c r="J22" s="41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s="1" customFormat="1" ht="30" customHeight="1" x14ac:dyDescent="0.2">
      <c r="A23" s="145"/>
      <c r="B23" s="145"/>
      <c r="C23" s="56">
        <v>2.95</v>
      </c>
      <c r="D23" s="179"/>
      <c r="E23" s="180"/>
      <c r="F23" s="28">
        <v>17</v>
      </c>
      <c r="G23" s="24">
        <v>190000</v>
      </c>
      <c r="H23" s="25">
        <f>G23*$D$22</f>
        <v>11229000</v>
      </c>
      <c r="I23" s="183"/>
      <c r="J23" s="41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s="1" customFormat="1" ht="30" customHeight="1" x14ac:dyDescent="0.2">
      <c r="A24" s="137" t="s">
        <v>1</v>
      </c>
      <c r="B24" s="53" t="s">
        <v>89</v>
      </c>
      <c r="C24" s="46">
        <v>2.62</v>
      </c>
      <c r="D24" s="138">
        <v>60.6</v>
      </c>
      <c r="E24" s="138"/>
      <c r="F24" s="30">
        <v>2</v>
      </c>
      <c r="G24" s="31">
        <v>165000</v>
      </c>
      <c r="H24" s="25">
        <f>G24*$D$24</f>
        <v>9999000</v>
      </c>
      <c r="I24" s="47" t="s">
        <v>66</v>
      </c>
      <c r="J24" s="41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s="1" customFormat="1" ht="30" customHeight="1" x14ac:dyDescent="0.2">
      <c r="A25" s="137"/>
      <c r="B25" s="188" t="s">
        <v>90</v>
      </c>
      <c r="C25" s="144">
        <v>2.67</v>
      </c>
      <c r="D25" s="138">
        <v>61.9</v>
      </c>
      <c r="E25" s="138"/>
      <c r="F25" s="23" t="s">
        <v>20</v>
      </c>
      <c r="G25" s="24">
        <v>167000</v>
      </c>
      <c r="H25" s="25">
        <f>G25*$D$25</f>
        <v>10337300</v>
      </c>
      <c r="I25" s="147" t="s">
        <v>50</v>
      </c>
      <c r="J25" s="41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s="1" customFormat="1" ht="30" customHeight="1" x14ac:dyDescent="0.2">
      <c r="A26" s="137"/>
      <c r="B26" s="176"/>
      <c r="C26" s="141"/>
      <c r="D26" s="138"/>
      <c r="E26" s="138"/>
      <c r="F26" s="23" t="s">
        <v>21</v>
      </c>
      <c r="G26" s="24">
        <v>168000</v>
      </c>
      <c r="H26" s="25">
        <f>G26*$D$25</f>
        <v>10399200</v>
      </c>
      <c r="I26" s="147"/>
      <c r="J26" s="41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s="1" customFormat="1" ht="30" customHeight="1" x14ac:dyDescent="0.2">
      <c r="A27" s="137"/>
      <c r="B27" s="176"/>
      <c r="C27" s="141"/>
      <c r="D27" s="138"/>
      <c r="E27" s="138"/>
      <c r="F27" s="23" t="s">
        <v>18</v>
      </c>
      <c r="G27" s="24">
        <v>169000</v>
      </c>
      <c r="H27" s="25">
        <f>G27*$D$25</f>
        <v>10461100</v>
      </c>
      <c r="I27" s="147" t="s">
        <v>49</v>
      </c>
      <c r="J27" s="41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s="1" customFormat="1" ht="30" customHeight="1" x14ac:dyDescent="0.2">
      <c r="A28" s="137"/>
      <c r="B28" s="176"/>
      <c r="C28" s="141"/>
      <c r="D28" s="138"/>
      <c r="E28" s="138"/>
      <c r="F28" s="23" t="s">
        <v>19</v>
      </c>
      <c r="G28" s="24">
        <v>170000</v>
      </c>
      <c r="H28" s="25">
        <f>G28*$D$25</f>
        <v>10523000</v>
      </c>
      <c r="I28" s="147"/>
      <c r="J28" s="41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s="1" customFormat="1" ht="30" customHeight="1" x14ac:dyDescent="0.2">
      <c r="A29" s="145" t="s">
        <v>4</v>
      </c>
      <c r="B29" s="176"/>
      <c r="C29" s="141"/>
      <c r="D29" s="138">
        <v>62.5</v>
      </c>
      <c r="E29" s="138"/>
      <c r="F29" s="23" t="s">
        <v>24</v>
      </c>
      <c r="G29" s="24">
        <v>171000</v>
      </c>
      <c r="H29" s="25">
        <f>G29*$D$29</f>
        <v>10687500</v>
      </c>
      <c r="I29" s="147" t="s">
        <v>26</v>
      </c>
      <c r="J29" s="41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s="1" customFormat="1" ht="30" customHeight="1" x14ac:dyDescent="0.2">
      <c r="A30" s="145"/>
      <c r="B30" s="176"/>
      <c r="C30" s="141"/>
      <c r="D30" s="138"/>
      <c r="E30" s="138"/>
      <c r="F30" s="28" t="s">
        <v>76</v>
      </c>
      <c r="G30" s="24">
        <v>174000</v>
      </c>
      <c r="H30" s="25">
        <f>G30*$D$29</f>
        <v>10875000</v>
      </c>
      <c r="I30" s="147"/>
      <c r="J30" s="41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s="1" customFormat="1" ht="30" customHeight="1" x14ac:dyDescent="0.2">
      <c r="A31" s="43" t="s">
        <v>1</v>
      </c>
      <c r="B31" s="176"/>
      <c r="C31" s="141"/>
      <c r="D31" s="138">
        <v>63.6</v>
      </c>
      <c r="E31" s="138"/>
      <c r="F31" s="23" t="s">
        <v>69</v>
      </c>
      <c r="G31" s="24">
        <v>168000</v>
      </c>
      <c r="H31" s="25">
        <f>D31*G31</f>
        <v>10684800</v>
      </c>
      <c r="I31" s="45" t="s">
        <v>61</v>
      </c>
      <c r="J31" s="41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s="1" customFormat="1" ht="30" customHeight="1" x14ac:dyDescent="0.2">
      <c r="A32" s="145" t="s">
        <v>4</v>
      </c>
      <c r="B32" s="176"/>
      <c r="C32" s="142"/>
      <c r="D32" s="184">
        <v>64.3</v>
      </c>
      <c r="E32" s="185"/>
      <c r="F32" s="23" t="s">
        <v>25</v>
      </c>
      <c r="G32" s="24">
        <v>176000</v>
      </c>
      <c r="H32" s="25">
        <f>G32*$D$32</f>
        <v>11316800</v>
      </c>
      <c r="I32" s="52" t="s">
        <v>62</v>
      </c>
      <c r="J32" s="41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s="1" customFormat="1" ht="30" customHeight="1" x14ac:dyDescent="0.2">
      <c r="A33" s="145"/>
      <c r="B33" s="176"/>
      <c r="C33" s="56">
        <v>2.85</v>
      </c>
      <c r="D33" s="178">
        <v>64.599999999999994</v>
      </c>
      <c r="E33" s="161"/>
      <c r="F33" s="23" t="s">
        <v>17</v>
      </c>
      <c r="G33" s="24">
        <v>179000</v>
      </c>
      <c r="H33" s="25">
        <f>G33*$D$33</f>
        <v>11563399.999999998</v>
      </c>
      <c r="I33" s="181" t="s">
        <v>70</v>
      </c>
      <c r="J33" s="41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s="1" customFormat="1" ht="30" customHeight="1" x14ac:dyDescent="0.2">
      <c r="A34" s="145"/>
      <c r="B34" s="189"/>
      <c r="C34" s="56">
        <v>2.95</v>
      </c>
      <c r="D34" s="179"/>
      <c r="E34" s="180"/>
      <c r="F34" s="28">
        <v>17</v>
      </c>
      <c r="G34" s="24">
        <v>184000</v>
      </c>
      <c r="H34" s="25">
        <f>G34*$D$33</f>
        <v>11886399.999999998</v>
      </c>
      <c r="I34" s="183"/>
      <c r="J34" s="41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s="1" customFormat="1" ht="30" customHeight="1" x14ac:dyDescent="0.2">
      <c r="A35" s="137" t="s">
        <v>1</v>
      </c>
      <c r="B35" s="188" t="s">
        <v>91</v>
      </c>
      <c r="C35" s="175">
        <v>2.67</v>
      </c>
      <c r="D35" s="138">
        <v>68.099999999999994</v>
      </c>
      <c r="E35" s="138"/>
      <c r="F35" s="66" t="s">
        <v>151</v>
      </c>
      <c r="G35" s="31">
        <v>167000</v>
      </c>
      <c r="H35" s="25">
        <f>G35*$D$35</f>
        <v>11372699.999999998</v>
      </c>
      <c r="I35" s="174" t="s">
        <v>29</v>
      </c>
      <c r="J35" s="41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s="1" customFormat="1" ht="30" customHeight="1" x14ac:dyDescent="0.2">
      <c r="A36" s="137"/>
      <c r="B36" s="176"/>
      <c r="C36" s="176"/>
      <c r="D36" s="138"/>
      <c r="E36" s="138"/>
      <c r="F36" s="66" t="s">
        <v>18</v>
      </c>
      <c r="G36" s="31">
        <v>168000</v>
      </c>
      <c r="H36" s="25">
        <f>G36*$D$35</f>
        <v>11440799.999999998</v>
      </c>
      <c r="I36" s="174"/>
      <c r="J36" s="41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s="1" customFormat="1" ht="30" customHeight="1" x14ac:dyDescent="0.2">
      <c r="A37" s="137"/>
      <c r="B37" s="176"/>
      <c r="C37" s="176"/>
      <c r="D37" s="138"/>
      <c r="E37" s="138"/>
      <c r="F37" s="66" t="s">
        <v>84</v>
      </c>
      <c r="G37" s="31">
        <v>169000</v>
      </c>
      <c r="H37" s="25">
        <f>G37*$D$35</f>
        <v>11508899.999999998</v>
      </c>
      <c r="I37" s="174"/>
      <c r="J37" s="41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s="1" customFormat="1" ht="30" customHeight="1" x14ac:dyDescent="0.2">
      <c r="A38" s="137" t="s">
        <v>4</v>
      </c>
      <c r="B38" s="176"/>
      <c r="C38" s="176"/>
      <c r="D38" s="138">
        <v>69</v>
      </c>
      <c r="E38" s="138"/>
      <c r="F38" s="66">
        <v>12</v>
      </c>
      <c r="G38" s="31">
        <v>170000</v>
      </c>
      <c r="H38" s="25">
        <f>G38*$D$38</f>
        <v>11730000</v>
      </c>
      <c r="I38" s="174" t="s">
        <v>52</v>
      </c>
      <c r="J38" s="41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s="1" customFormat="1" ht="30" customHeight="1" x14ac:dyDescent="0.2">
      <c r="A39" s="137"/>
      <c r="B39" s="176"/>
      <c r="C39" s="176"/>
      <c r="D39" s="138"/>
      <c r="E39" s="138"/>
      <c r="F39" s="66">
        <v>14</v>
      </c>
      <c r="G39" s="31">
        <v>173000</v>
      </c>
      <c r="H39" s="25">
        <f t="shared" ref="H39:H40" si="2">G39*$D$38</f>
        <v>11937000</v>
      </c>
      <c r="I39" s="174"/>
      <c r="J39" s="41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s="1" customFormat="1" ht="30" customHeight="1" x14ac:dyDescent="0.2">
      <c r="A40" s="137"/>
      <c r="B40" s="176"/>
      <c r="C40" s="176"/>
      <c r="D40" s="138"/>
      <c r="E40" s="138"/>
      <c r="F40" s="66">
        <v>15</v>
      </c>
      <c r="G40" s="31">
        <v>174000</v>
      </c>
      <c r="H40" s="25">
        <f t="shared" si="2"/>
        <v>12006000</v>
      </c>
      <c r="I40" s="174"/>
      <c r="J40" s="41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  <row r="41" spans="1:24" s="1" customFormat="1" ht="30" customHeight="1" x14ac:dyDescent="0.2">
      <c r="A41" s="46" t="s">
        <v>1</v>
      </c>
      <c r="B41" s="176"/>
      <c r="C41" s="176"/>
      <c r="D41" s="138">
        <v>69.099999999999994</v>
      </c>
      <c r="E41" s="138"/>
      <c r="F41" s="66">
        <v>5</v>
      </c>
      <c r="G41" s="31">
        <v>168000</v>
      </c>
      <c r="H41" s="25">
        <f>G41*$D$41</f>
        <v>11608799.999999998</v>
      </c>
      <c r="I41" s="47" t="s">
        <v>63</v>
      </c>
      <c r="J41" s="41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</row>
    <row r="42" spans="1:24" s="1" customFormat="1" ht="30" customHeight="1" x14ac:dyDescent="0.2">
      <c r="A42" s="137" t="s">
        <v>4</v>
      </c>
      <c r="B42" s="176"/>
      <c r="C42" s="177"/>
      <c r="D42" s="178">
        <v>70</v>
      </c>
      <c r="E42" s="161"/>
      <c r="F42" s="66">
        <v>13</v>
      </c>
      <c r="G42" s="31">
        <v>172000</v>
      </c>
      <c r="H42" s="25">
        <f>G42*$D$42</f>
        <v>12040000</v>
      </c>
      <c r="I42" s="174" t="s">
        <v>64</v>
      </c>
      <c r="J42" s="41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</row>
    <row r="43" spans="1:24" s="1" customFormat="1" ht="30" customHeight="1" x14ac:dyDescent="0.2">
      <c r="A43" s="137"/>
      <c r="B43" s="176"/>
      <c r="C43" s="56">
        <v>2.85</v>
      </c>
      <c r="D43" s="164"/>
      <c r="E43" s="163"/>
      <c r="F43" s="66">
        <v>16</v>
      </c>
      <c r="G43" s="31">
        <v>179000</v>
      </c>
      <c r="H43" s="25">
        <f t="shared" ref="H43:H44" si="3">G43*$D$42</f>
        <v>12530000</v>
      </c>
      <c r="I43" s="174"/>
      <c r="J43" s="41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</row>
    <row r="44" spans="1:24" s="1" customFormat="1" ht="30" customHeight="1" x14ac:dyDescent="0.2">
      <c r="A44" s="137"/>
      <c r="B44" s="177"/>
      <c r="C44" s="56">
        <v>2.95</v>
      </c>
      <c r="D44" s="179"/>
      <c r="E44" s="180"/>
      <c r="F44" s="66">
        <v>17</v>
      </c>
      <c r="G44" s="31">
        <v>184000</v>
      </c>
      <c r="H44" s="25">
        <f t="shared" si="3"/>
        <v>12880000</v>
      </c>
      <c r="I44" s="174"/>
      <c r="J44" s="41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</row>
    <row r="45" spans="1:24" s="3" customFormat="1" ht="30" customHeight="1" x14ac:dyDescent="0.25">
      <c r="A45" s="172" t="s">
        <v>5</v>
      </c>
      <c r="B45" s="173"/>
      <c r="C45" s="173"/>
      <c r="D45" s="173"/>
      <c r="E45" s="173"/>
      <c r="F45" s="173"/>
      <c r="G45" s="173"/>
      <c r="H45" s="173"/>
      <c r="I45" s="173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</row>
    <row r="46" spans="1:24" s="4" customFormat="1" ht="30" customHeight="1" x14ac:dyDescent="0.2">
      <c r="A46" s="135" t="s">
        <v>0</v>
      </c>
      <c r="B46" s="135" t="s">
        <v>3</v>
      </c>
      <c r="C46" s="135" t="s">
        <v>11</v>
      </c>
      <c r="D46" s="165" t="s">
        <v>6</v>
      </c>
      <c r="E46" s="166"/>
      <c r="F46" s="135" t="s">
        <v>7</v>
      </c>
      <c r="G46" s="146" t="s">
        <v>58</v>
      </c>
      <c r="H46" s="146"/>
      <c r="I46" s="135" t="s">
        <v>8</v>
      </c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</row>
    <row r="47" spans="1:24" s="5" customFormat="1" ht="30" customHeight="1" x14ac:dyDescent="0.25">
      <c r="A47" s="135"/>
      <c r="B47" s="135"/>
      <c r="C47" s="135"/>
      <c r="D47" s="167"/>
      <c r="E47" s="168"/>
      <c r="F47" s="135"/>
      <c r="G47" s="42" t="s">
        <v>56</v>
      </c>
      <c r="H47" s="21" t="s">
        <v>57</v>
      </c>
      <c r="I47" s="135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</row>
    <row r="48" spans="1:24" ht="30" customHeight="1" x14ac:dyDescent="0.2">
      <c r="A48" s="145" t="s">
        <v>4</v>
      </c>
      <c r="B48" s="145" t="s">
        <v>92</v>
      </c>
      <c r="C48" s="43">
        <v>2.62</v>
      </c>
      <c r="D48" s="44">
        <v>67.2</v>
      </c>
      <c r="E48" s="137" t="s">
        <v>46</v>
      </c>
      <c r="F48" s="28">
        <v>2</v>
      </c>
      <c r="G48" s="24">
        <v>175000</v>
      </c>
      <c r="H48" s="25">
        <f>G48*67.2</f>
        <v>11760000</v>
      </c>
      <c r="I48" s="45" t="s">
        <v>77</v>
      </c>
      <c r="J48" s="41"/>
    </row>
    <row r="49" spans="1:10" ht="30" customHeight="1" x14ac:dyDescent="0.2">
      <c r="A49" s="145"/>
      <c r="B49" s="145"/>
      <c r="C49" s="145">
        <v>2.67</v>
      </c>
      <c r="D49" s="136">
        <v>72.5</v>
      </c>
      <c r="E49" s="138"/>
      <c r="F49" s="28" t="s">
        <v>133</v>
      </c>
      <c r="G49" s="24">
        <v>177000</v>
      </c>
      <c r="H49" s="25">
        <f>G49*72.5</f>
        <v>12832500</v>
      </c>
      <c r="I49" s="147" t="s">
        <v>32</v>
      </c>
      <c r="J49" s="41"/>
    </row>
    <row r="50" spans="1:10" ht="30" customHeight="1" x14ac:dyDescent="0.2">
      <c r="A50" s="145"/>
      <c r="B50" s="145"/>
      <c r="C50" s="145"/>
      <c r="D50" s="136"/>
      <c r="E50" s="138"/>
      <c r="F50" s="28" t="s">
        <v>74</v>
      </c>
      <c r="G50" s="24">
        <v>178000</v>
      </c>
      <c r="H50" s="25">
        <f>G50*72.5</f>
        <v>12905000</v>
      </c>
      <c r="I50" s="147"/>
      <c r="J50" s="41"/>
    </row>
    <row r="51" spans="1:10" ht="30" customHeight="1" x14ac:dyDescent="0.2">
      <c r="A51" s="145"/>
      <c r="B51" s="145"/>
      <c r="C51" s="145"/>
      <c r="D51" s="86">
        <v>72.599999999999994</v>
      </c>
      <c r="E51" s="84" t="s">
        <v>47</v>
      </c>
      <c r="F51" s="28" t="s">
        <v>152</v>
      </c>
      <c r="G51" s="24">
        <v>179000</v>
      </c>
      <c r="H51" s="25">
        <f>G51*72.6</f>
        <v>12995399.999999998</v>
      </c>
      <c r="I51" s="83" t="s">
        <v>53</v>
      </c>
      <c r="J51" s="41"/>
    </row>
    <row r="52" spans="1:10" ht="30" customHeight="1" x14ac:dyDescent="0.2">
      <c r="A52" s="145"/>
      <c r="B52" s="145"/>
      <c r="C52" s="145"/>
      <c r="D52" s="136">
        <v>72.599999999999994</v>
      </c>
      <c r="E52" s="137" t="s">
        <v>48</v>
      </c>
      <c r="F52" s="28" t="s">
        <v>76</v>
      </c>
      <c r="G52" s="24">
        <v>180000</v>
      </c>
      <c r="H52" s="25">
        <f t="shared" ref="H52:H54" si="4">G52*72.6</f>
        <v>13067999.999999998</v>
      </c>
      <c r="I52" s="147" t="s">
        <v>34</v>
      </c>
      <c r="J52" s="41"/>
    </row>
    <row r="53" spans="1:10" ht="30" customHeight="1" x14ac:dyDescent="0.2">
      <c r="A53" s="145"/>
      <c r="B53" s="145"/>
      <c r="C53" s="56">
        <v>2.85</v>
      </c>
      <c r="D53" s="136"/>
      <c r="E53" s="138"/>
      <c r="F53" s="28">
        <v>16</v>
      </c>
      <c r="G53" s="24">
        <v>185000</v>
      </c>
      <c r="H53" s="25">
        <f t="shared" si="4"/>
        <v>13430999.999999998</v>
      </c>
      <c r="I53" s="147"/>
      <c r="J53" s="41"/>
    </row>
    <row r="54" spans="1:10" ht="30" customHeight="1" x14ac:dyDescent="0.2">
      <c r="A54" s="144"/>
      <c r="B54" s="144"/>
      <c r="C54" s="56">
        <v>2.95</v>
      </c>
      <c r="D54" s="200"/>
      <c r="E54" s="199"/>
      <c r="F54" s="35">
        <v>17</v>
      </c>
      <c r="G54" s="24">
        <v>190000</v>
      </c>
      <c r="H54" s="25">
        <f t="shared" si="4"/>
        <v>13793999.999999998</v>
      </c>
      <c r="I54" s="147"/>
      <c r="J54" s="41"/>
    </row>
    <row r="55" spans="1:10" ht="30" customHeight="1" x14ac:dyDescent="0.2">
      <c r="A55" s="143" t="s">
        <v>4</v>
      </c>
      <c r="B55" s="143" t="s">
        <v>43</v>
      </c>
      <c r="C55" s="55">
        <v>2.62</v>
      </c>
      <c r="D55" s="191">
        <v>73.2</v>
      </c>
      <c r="E55" s="191"/>
      <c r="F55" s="76">
        <v>2</v>
      </c>
      <c r="G55" s="24">
        <v>177000</v>
      </c>
      <c r="H55" s="25">
        <f>G55*D55</f>
        <v>12956400</v>
      </c>
      <c r="I55" s="62" t="s">
        <v>100</v>
      </c>
      <c r="J55" s="41"/>
    </row>
    <row r="56" spans="1:10" ht="30" customHeight="1" x14ac:dyDescent="0.2">
      <c r="A56" s="143"/>
      <c r="B56" s="143"/>
      <c r="C56" s="143">
        <v>2.67</v>
      </c>
      <c r="D56" s="191">
        <v>78.599999999999994</v>
      </c>
      <c r="E56" s="191"/>
      <c r="F56" s="76" t="s">
        <v>149</v>
      </c>
      <c r="G56" s="24">
        <v>179000</v>
      </c>
      <c r="H56" s="25">
        <f>G56*$D$56</f>
        <v>14069399.999999998</v>
      </c>
      <c r="I56" s="147" t="s">
        <v>101</v>
      </c>
      <c r="J56" s="41"/>
    </row>
    <row r="57" spans="1:10" ht="30" customHeight="1" x14ac:dyDescent="0.2">
      <c r="A57" s="143"/>
      <c r="B57" s="143"/>
      <c r="C57" s="143"/>
      <c r="D57" s="191"/>
      <c r="E57" s="191"/>
      <c r="F57" s="76" t="s">
        <v>132</v>
      </c>
      <c r="G57" s="24">
        <v>179000</v>
      </c>
      <c r="H57" s="25">
        <f t="shared" ref="H57:H58" si="5">G57*$D$56</f>
        <v>14069399.999999998</v>
      </c>
      <c r="I57" s="147"/>
      <c r="J57" s="41"/>
    </row>
    <row r="58" spans="1:10" ht="30" customHeight="1" x14ac:dyDescent="0.2">
      <c r="A58" s="143"/>
      <c r="B58" s="100"/>
      <c r="C58" s="143"/>
      <c r="D58" s="191"/>
      <c r="E58" s="191"/>
      <c r="F58" s="76">
        <v>11</v>
      </c>
      <c r="G58" s="24">
        <v>180000</v>
      </c>
      <c r="H58" s="25">
        <f t="shared" si="5"/>
        <v>14147999.999999998</v>
      </c>
      <c r="I58" s="147"/>
      <c r="J58" s="41"/>
    </row>
    <row r="59" spans="1:10" s="1" customFormat="1" ht="30" customHeight="1" x14ac:dyDescent="0.2">
      <c r="A59" s="143" t="s">
        <v>1</v>
      </c>
      <c r="B59" s="192"/>
      <c r="C59" s="58">
        <v>2.62</v>
      </c>
      <c r="D59" s="190">
        <v>96.1</v>
      </c>
      <c r="E59" s="190"/>
      <c r="F59" s="75">
        <v>2</v>
      </c>
      <c r="G59" s="31">
        <v>177000</v>
      </c>
      <c r="H59" s="25">
        <f>G59*$D$59</f>
        <v>17009700</v>
      </c>
      <c r="I59" s="45" t="s">
        <v>93</v>
      </c>
      <c r="J59" s="54"/>
    </row>
    <row r="60" spans="1:10" s="1" customFormat="1" ht="30" customHeight="1" x14ac:dyDescent="0.2">
      <c r="A60" s="143"/>
      <c r="B60" s="192"/>
      <c r="C60" s="193">
        <v>2.67</v>
      </c>
      <c r="D60" s="190">
        <v>95.3</v>
      </c>
      <c r="E60" s="190"/>
      <c r="F60" s="75" t="s">
        <v>37</v>
      </c>
      <c r="G60" s="31">
        <v>179000</v>
      </c>
      <c r="H60" s="25">
        <f>G60*$D$60</f>
        <v>17058700</v>
      </c>
      <c r="I60" s="89" t="s">
        <v>95</v>
      </c>
      <c r="J60" s="54"/>
    </row>
    <row r="61" spans="1:10" s="1" customFormat="1" ht="30" customHeight="1" x14ac:dyDescent="0.2">
      <c r="A61" s="194" t="s">
        <v>4</v>
      </c>
      <c r="B61" s="192"/>
      <c r="C61" s="193"/>
      <c r="D61" s="190">
        <v>96.2</v>
      </c>
      <c r="E61" s="190"/>
      <c r="F61" s="75" t="s">
        <v>153</v>
      </c>
      <c r="G61" s="31">
        <v>179000</v>
      </c>
      <c r="H61" s="25">
        <f>G61*$D$61</f>
        <v>17219800</v>
      </c>
      <c r="I61" s="196" t="s">
        <v>94</v>
      </c>
      <c r="J61" s="54"/>
    </row>
    <row r="62" spans="1:10" s="1" customFormat="1" ht="30" customHeight="1" x14ac:dyDescent="0.2">
      <c r="A62" s="192"/>
      <c r="B62" s="194" t="s">
        <v>42</v>
      </c>
      <c r="C62" s="193"/>
      <c r="D62" s="190"/>
      <c r="E62" s="190"/>
      <c r="F62" s="75" t="s">
        <v>86</v>
      </c>
      <c r="G62" s="31">
        <v>180000</v>
      </c>
      <c r="H62" s="25">
        <f t="shared" ref="H62:H64" si="6">G62*$D$61</f>
        <v>17316000</v>
      </c>
      <c r="I62" s="197"/>
      <c r="J62" s="54"/>
    </row>
    <row r="63" spans="1:10" s="1" customFormat="1" ht="30" customHeight="1" x14ac:dyDescent="0.2">
      <c r="A63" s="192"/>
      <c r="B63" s="192"/>
      <c r="C63" s="56">
        <v>2.85</v>
      </c>
      <c r="D63" s="190"/>
      <c r="E63" s="190"/>
      <c r="F63" s="75">
        <v>16</v>
      </c>
      <c r="G63" s="31">
        <v>185000</v>
      </c>
      <c r="H63" s="25">
        <f t="shared" si="6"/>
        <v>17797000</v>
      </c>
      <c r="I63" s="197"/>
      <c r="J63" s="54"/>
    </row>
    <row r="64" spans="1:10" s="1" customFormat="1" ht="30" customHeight="1" x14ac:dyDescent="0.2">
      <c r="A64" s="195"/>
      <c r="B64" s="195"/>
      <c r="C64" s="57">
        <v>3.25</v>
      </c>
      <c r="D64" s="190"/>
      <c r="E64" s="190"/>
      <c r="F64" s="75">
        <v>17</v>
      </c>
      <c r="G64" s="31">
        <v>190000</v>
      </c>
      <c r="H64" s="25">
        <f t="shared" si="6"/>
        <v>18278000</v>
      </c>
      <c r="I64" s="198"/>
      <c r="J64" s="54"/>
    </row>
    <row r="66" spans="1:11" ht="15" customHeight="1" x14ac:dyDescent="0.2">
      <c r="A66" s="170"/>
      <c r="B66" s="170"/>
      <c r="C66" s="170"/>
      <c r="D66" s="170"/>
      <c r="E66" s="170"/>
      <c r="F66" s="170"/>
      <c r="G66" s="170"/>
      <c r="H66" s="170"/>
      <c r="I66" s="170"/>
      <c r="J66" s="13"/>
      <c r="K66" s="14"/>
    </row>
    <row r="67" spans="1:11" ht="1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4"/>
      <c r="K67" s="14"/>
    </row>
    <row r="68" spans="1:11" ht="15.7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4"/>
      <c r="K68" s="14"/>
    </row>
    <row r="69" spans="1:11" ht="1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4"/>
      <c r="K69" s="14"/>
    </row>
    <row r="70" spans="1:11" x14ac:dyDescent="0.2">
      <c r="A70" s="15"/>
      <c r="B70" s="16"/>
      <c r="C70" s="17"/>
      <c r="D70" s="18"/>
      <c r="E70" s="18"/>
      <c r="F70" s="14"/>
      <c r="G70" s="15"/>
      <c r="H70" s="19"/>
      <c r="I70" s="20"/>
      <c r="J70" s="14"/>
      <c r="K70" s="14"/>
    </row>
    <row r="71" spans="1:11" x14ac:dyDescent="0.2">
      <c r="A71" s="15"/>
      <c r="B71" s="16"/>
      <c r="C71" s="17"/>
      <c r="D71" s="18"/>
      <c r="E71" s="18"/>
      <c r="F71" s="14"/>
      <c r="G71" s="15"/>
      <c r="H71" s="19"/>
      <c r="I71" s="20"/>
      <c r="J71" s="14"/>
      <c r="K71" s="14"/>
    </row>
  </sheetData>
  <sheetProtection algorithmName="SHA-512" hashValue="rKCTeeCr9la1Ja2bnX4bsJu4Xn3kerzD8yaFdXMKTH4KCvqvOX4wKgTSQiGmyCiHy+3ymJd6JWPjGx0RZtIhPw==" saltValue="n2wwvn8wrUvwsyHNx+4+4Q==" spinCount="100000" sheet="1" objects="1" scenarios="1"/>
  <customSheetViews>
    <customSheetView guid="{777395F0-30E4-4C8C-8310-9E4F8E5054FE}" scale="85" showPageBreaks="1" fitToPage="1" printArea="1" view="pageBreakPreview" topLeftCell="C1">
      <selection activeCell="G38" sqref="G38"/>
      <pageMargins left="0.70866141732283472" right="0.70866141732283472" top="0.74803149606299213" bottom="0.74803149606299213" header="0.31496062992125984" footer="0.31496062992125984"/>
      <pageSetup paperSize="8" scale="70" fitToHeight="0" orientation="portrait" r:id="rId1"/>
    </customSheetView>
    <customSheetView guid="{DDAE2C89-5C3C-42EE-A083-73E796FC7263}" showPageBreaks="1" fitToPage="1" printArea="1" view="pageBreakPreview" topLeftCell="A13">
      <selection activeCell="F17" sqref="F17"/>
      <pageMargins left="0.70866141732283472" right="0.70866141732283472" top="0.74803149606299213" bottom="0.74803149606299213" header="0.31496062992125984" footer="0.31496062992125984"/>
      <pageSetup paperSize="9" scale="46" fitToHeight="0" orientation="portrait" r:id="rId2"/>
    </customSheetView>
  </customSheetViews>
  <mergeCells count="85">
    <mergeCell ref="B7:B13"/>
    <mergeCell ref="C7:C10"/>
    <mergeCell ref="D7:E13"/>
    <mergeCell ref="I7:I13"/>
    <mergeCell ref="A1:I1"/>
    <mergeCell ref="A2:I2"/>
    <mergeCell ref="A3:I3"/>
    <mergeCell ref="A4:I4"/>
    <mergeCell ref="A5:A6"/>
    <mergeCell ref="B5:B6"/>
    <mergeCell ref="C5:C6"/>
    <mergeCell ref="F5:F6"/>
    <mergeCell ref="G5:H5"/>
    <mergeCell ref="I5:I6"/>
    <mergeCell ref="D5:E6"/>
    <mergeCell ref="D41:E41"/>
    <mergeCell ref="D14:E14"/>
    <mergeCell ref="I25:I26"/>
    <mergeCell ref="D42:E44"/>
    <mergeCell ref="I33:I34"/>
    <mergeCell ref="D15:E15"/>
    <mergeCell ref="D32:E32"/>
    <mergeCell ref="D33:E34"/>
    <mergeCell ref="D29:E30"/>
    <mergeCell ref="I29:I30"/>
    <mergeCell ref="I22:I23"/>
    <mergeCell ref="I16:I21"/>
    <mergeCell ref="I27:I28"/>
    <mergeCell ref="I35:I37"/>
    <mergeCell ref="I38:I40"/>
    <mergeCell ref="I52:I54"/>
    <mergeCell ref="I42:I44"/>
    <mergeCell ref="D46:E47"/>
    <mergeCell ref="F46:F47"/>
    <mergeCell ref="I46:I47"/>
    <mergeCell ref="G46:H46"/>
    <mergeCell ref="I49:I50"/>
    <mergeCell ref="E52:E54"/>
    <mergeCell ref="D52:D54"/>
    <mergeCell ref="A66:I66"/>
    <mergeCell ref="D61:E64"/>
    <mergeCell ref="D55:E55"/>
    <mergeCell ref="C56:C58"/>
    <mergeCell ref="D56:E58"/>
    <mergeCell ref="I56:I58"/>
    <mergeCell ref="D59:E59"/>
    <mergeCell ref="B59:B61"/>
    <mergeCell ref="B55:B57"/>
    <mergeCell ref="A55:A58"/>
    <mergeCell ref="A59:A60"/>
    <mergeCell ref="D60:E60"/>
    <mergeCell ref="C60:C62"/>
    <mergeCell ref="A61:A64"/>
    <mergeCell ref="B62:B64"/>
    <mergeCell ref="I61:I64"/>
    <mergeCell ref="A16:A23"/>
    <mergeCell ref="D16:E21"/>
    <mergeCell ref="B16:B23"/>
    <mergeCell ref="C16:C21"/>
    <mergeCell ref="D22:E23"/>
    <mergeCell ref="B25:B34"/>
    <mergeCell ref="C25:C32"/>
    <mergeCell ref="A24:A28"/>
    <mergeCell ref="D35:E37"/>
    <mergeCell ref="A35:A37"/>
    <mergeCell ref="D31:E31"/>
    <mergeCell ref="A29:A30"/>
    <mergeCell ref="D25:E28"/>
    <mergeCell ref="D24:E24"/>
    <mergeCell ref="A7:A14"/>
    <mergeCell ref="A42:A44"/>
    <mergeCell ref="B48:B54"/>
    <mergeCell ref="E48:E50"/>
    <mergeCell ref="D38:E40"/>
    <mergeCell ref="A45:I45"/>
    <mergeCell ref="A46:A47"/>
    <mergeCell ref="A48:A54"/>
    <mergeCell ref="C49:C52"/>
    <mergeCell ref="D49:D50"/>
    <mergeCell ref="B46:B47"/>
    <mergeCell ref="C46:C47"/>
    <mergeCell ref="B35:B44"/>
    <mergeCell ref="C35:C42"/>
    <mergeCell ref="A38:A40"/>
    <mergeCell ref="A32:A34"/>
  </mergeCells>
  <pageMargins left="0.70866141732283472" right="0.70866141732283472" top="0.74803149606299213" bottom="0.74803149606299213" header="0.31496062992125984" footer="0.31496062992125984"/>
  <pageSetup paperSize="9" scale="46" fitToHeight="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860B8"/>
    <pageSetUpPr fitToPage="1"/>
  </sheetPr>
  <dimension ref="A1:X68"/>
  <sheetViews>
    <sheetView view="pageBreakPreview" topLeftCell="A4" zoomScaleNormal="70" zoomScaleSheetLayoutView="100" zoomScalePageLayoutView="85" workbookViewId="0">
      <selection activeCell="F14" sqref="F14"/>
    </sheetView>
  </sheetViews>
  <sheetFormatPr defaultRowHeight="14.25" x14ac:dyDescent="0.2"/>
  <cols>
    <col min="1" max="1" width="15.42578125" style="6" customWidth="1"/>
    <col min="2" max="2" width="25.85546875" style="7" customWidth="1"/>
    <col min="3" max="3" width="15.5703125" style="8" customWidth="1"/>
    <col min="4" max="4" width="20.140625" style="9" customWidth="1"/>
    <col min="5" max="5" width="6.7109375" style="9" customWidth="1"/>
    <col min="6" max="6" width="20.85546875" style="2" customWidth="1"/>
    <col min="7" max="7" width="16.42578125" style="6" customWidth="1"/>
    <col min="8" max="8" width="16.42578125" style="10" customWidth="1"/>
    <col min="9" max="9" width="48.7109375" style="11" customWidth="1"/>
    <col min="10" max="10" width="35.5703125" style="36" customWidth="1"/>
    <col min="11" max="18" width="9.140625" style="36"/>
    <col min="19" max="19" width="17.28515625" style="36" bestFit="1" customWidth="1"/>
    <col min="20" max="24" width="9.140625" style="36"/>
    <col min="25" max="16384" width="9.140625" style="2"/>
  </cols>
  <sheetData>
    <row r="1" spans="1:24" ht="337.5" customHeight="1" x14ac:dyDescent="0.2">
      <c r="A1" s="148"/>
      <c r="B1" s="148"/>
      <c r="C1" s="148"/>
      <c r="D1" s="148"/>
      <c r="E1" s="148"/>
      <c r="F1" s="148"/>
      <c r="G1" s="148"/>
      <c r="H1" s="148"/>
      <c r="I1" s="148"/>
    </row>
    <row r="2" spans="1:24" ht="31.5" customHeight="1" x14ac:dyDescent="0.2">
      <c r="A2" s="150" t="s">
        <v>135</v>
      </c>
      <c r="B2" s="150"/>
      <c r="C2" s="150"/>
      <c r="D2" s="150"/>
      <c r="E2" s="150"/>
      <c r="F2" s="150"/>
      <c r="G2" s="150"/>
      <c r="H2" s="150"/>
      <c r="I2" s="150"/>
      <c r="J2" s="37"/>
      <c r="K2" s="37"/>
      <c r="L2" s="37"/>
      <c r="M2" s="37"/>
      <c r="N2" s="37"/>
      <c r="O2" s="37"/>
      <c r="P2" s="37"/>
      <c r="Q2" s="37"/>
    </row>
    <row r="3" spans="1:24" ht="22.5" customHeight="1" x14ac:dyDescent="0.2">
      <c r="A3" s="149">
        <v>45170</v>
      </c>
      <c r="B3" s="150"/>
      <c r="C3" s="150"/>
      <c r="D3" s="150"/>
      <c r="E3" s="150"/>
      <c r="F3" s="150"/>
      <c r="G3" s="150"/>
      <c r="H3" s="150"/>
      <c r="I3" s="150"/>
    </row>
    <row r="4" spans="1:24" s="3" customFormat="1" ht="30" customHeight="1" x14ac:dyDescent="0.25">
      <c r="A4" s="172" t="s">
        <v>14</v>
      </c>
      <c r="B4" s="173"/>
      <c r="C4" s="173"/>
      <c r="D4" s="173"/>
      <c r="E4" s="173"/>
      <c r="F4" s="173"/>
      <c r="G4" s="173"/>
      <c r="H4" s="173"/>
      <c r="I4" s="173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</row>
    <row r="5" spans="1:24" s="4" customFormat="1" ht="30" customHeight="1" x14ac:dyDescent="0.2">
      <c r="A5" s="135" t="s">
        <v>0</v>
      </c>
      <c r="B5" s="135" t="s">
        <v>3</v>
      </c>
      <c r="C5" s="135" t="s">
        <v>11</v>
      </c>
      <c r="D5" s="165" t="s">
        <v>6</v>
      </c>
      <c r="E5" s="166"/>
      <c r="F5" s="135" t="s">
        <v>7</v>
      </c>
      <c r="G5" s="146" t="s">
        <v>58</v>
      </c>
      <c r="H5" s="146"/>
      <c r="I5" s="135" t="s">
        <v>8</v>
      </c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</row>
    <row r="6" spans="1:24" s="5" customFormat="1" ht="25.5" x14ac:dyDescent="0.25">
      <c r="A6" s="135"/>
      <c r="B6" s="135"/>
      <c r="C6" s="135"/>
      <c r="D6" s="167"/>
      <c r="E6" s="168"/>
      <c r="F6" s="135"/>
      <c r="G6" s="42" t="s">
        <v>56</v>
      </c>
      <c r="H6" s="21" t="s">
        <v>57</v>
      </c>
      <c r="I6" s="135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</row>
    <row r="7" spans="1:24" s="5" customFormat="1" ht="26.25" customHeight="1" x14ac:dyDescent="0.25">
      <c r="A7" s="141"/>
      <c r="B7" s="144" t="s">
        <v>68</v>
      </c>
      <c r="C7" s="144">
        <v>2.67</v>
      </c>
      <c r="D7" s="202">
        <v>43.5</v>
      </c>
      <c r="E7" s="203"/>
      <c r="F7" s="107">
        <v>3</v>
      </c>
      <c r="G7" s="24">
        <v>170000</v>
      </c>
      <c r="H7" s="25">
        <f t="shared" ref="H7:H12" si="0">$D$7*G7</f>
        <v>7395000</v>
      </c>
      <c r="I7" s="206" t="s">
        <v>184</v>
      </c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</row>
    <row r="8" spans="1:24" s="5" customFormat="1" ht="26.25" customHeight="1" x14ac:dyDescent="0.25">
      <c r="A8" s="141"/>
      <c r="B8" s="141"/>
      <c r="C8" s="141"/>
      <c r="D8" s="204"/>
      <c r="E8" s="205"/>
      <c r="F8" s="107">
        <v>7</v>
      </c>
      <c r="G8" s="24">
        <v>170000</v>
      </c>
      <c r="H8" s="25">
        <f t="shared" si="0"/>
        <v>7395000</v>
      </c>
      <c r="I8" s="207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</row>
    <row r="9" spans="1:24" s="5" customFormat="1" ht="26.25" customHeight="1" x14ac:dyDescent="0.25">
      <c r="A9" s="141"/>
      <c r="B9" s="141"/>
      <c r="C9" s="141"/>
      <c r="D9" s="204"/>
      <c r="E9" s="205"/>
      <c r="F9" s="107" t="s">
        <v>186</v>
      </c>
      <c r="G9" s="24">
        <v>170000</v>
      </c>
      <c r="H9" s="25">
        <f t="shared" si="0"/>
        <v>7395000</v>
      </c>
      <c r="I9" s="207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</row>
    <row r="10" spans="1:24" s="5" customFormat="1" ht="27" customHeight="1" x14ac:dyDescent="0.25">
      <c r="A10" s="141"/>
      <c r="B10" s="141"/>
      <c r="C10" s="141"/>
      <c r="D10" s="204"/>
      <c r="E10" s="205"/>
      <c r="F10" s="110" t="s">
        <v>192</v>
      </c>
      <c r="G10" s="24">
        <v>172000</v>
      </c>
      <c r="H10" s="25">
        <f t="shared" si="0"/>
        <v>7482000</v>
      </c>
      <c r="I10" s="20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</row>
    <row r="11" spans="1:24" s="5" customFormat="1" ht="27.75" customHeight="1" x14ac:dyDescent="0.25">
      <c r="A11" s="141"/>
      <c r="B11" s="141"/>
      <c r="C11" s="27">
        <v>2.85</v>
      </c>
      <c r="D11" s="204"/>
      <c r="E11" s="205"/>
      <c r="F11" s="110">
        <v>16</v>
      </c>
      <c r="G11" s="24">
        <v>174000</v>
      </c>
      <c r="H11" s="25">
        <f>$D$7*G11</f>
        <v>7569000</v>
      </c>
      <c r="I11" s="207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</row>
    <row r="12" spans="1:24" s="5" customFormat="1" ht="30.75" customHeight="1" x14ac:dyDescent="0.25">
      <c r="A12" s="141"/>
      <c r="B12" s="142"/>
      <c r="C12" s="27">
        <v>2.95</v>
      </c>
      <c r="D12" s="204"/>
      <c r="E12" s="205"/>
      <c r="F12" s="110">
        <v>17</v>
      </c>
      <c r="G12" s="24">
        <v>177000</v>
      </c>
      <c r="H12" s="25">
        <f t="shared" si="0"/>
        <v>7699500</v>
      </c>
      <c r="I12" s="207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</row>
    <row r="13" spans="1:24" s="5" customFormat="1" ht="21.75" customHeight="1" x14ac:dyDescent="0.25">
      <c r="A13" s="141"/>
      <c r="B13" s="128" t="s">
        <v>67</v>
      </c>
      <c r="C13" s="120">
        <v>2.67</v>
      </c>
      <c r="D13" s="216">
        <v>41</v>
      </c>
      <c r="E13" s="217"/>
      <c r="F13" s="112">
        <v>4</v>
      </c>
      <c r="G13" s="24">
        <v>180000</v>
      </c>
      <c r="H13" s="113">
        <f>G13*D13</f>
        <v>7380000</v>
      </c>
      <c r="I13" s="130" t="s">
        <v>179</v>
      </c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</row>
    <row r="14" spans="1:24" s="1" customFormat="1" ht="30" customHeight="1" x14ac:dyDescent="0.2">
      <c r="A14" s="142"/>
      <c r="B14" s="51" t="s">
        <v>67</v>
      </c>
      <c r="C14" s="43">
        <v>2.62</v>
      </c>
      <c r="D14" s="218">
        <v>53.1</v>
      </c>
      <c r="E14" s="218"/>
      <c r="F14" s="28">
        <v>2</v>
      </c>
      <c r="G14" s="24">
        <v>174000</v>
      </c>
      <c r="H14" s="25">
        <f>G14*53.1</f>
        <v>9239400</v>
      </c>
      <c r="I14" s="108" t="s">
        <v>60</v>
      </c>
      <c r="J14" s="41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4" s="1" customFormat="1" ht="30" customHeight="1" x14ac:dyDescent="0.2">
      <c r="A15" s="43" t="s">
        <v>1</v>
      </c>
      <c r="B15" s="43" t="s">
        <v>68</v>
      </c>
      <c r="C15" s="43">
        <v>2.62</v>
      </c>
      <c r="D15" s="138">
        <v>56.6</v>
      </c>
      <c r="E15" s="138"/>
      <c r="F15" s="23" t="s">
        <v>2</v>
      </c>
      <c r="G15" s="24">
        <v>165000</v>
      </c>
      <c r="H15" s="25">
        <f>G15*$D$15</f>
        <v>9339000</v>
      </c>
      <c r="I15" s="45" t="s">
        <v>65</v>
      </c>
      <c r="J15" s="41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4" s="1" customFormat="1" ht="30" customHeight="1" x14ac:dyDescent="0.2">
      <c r="A16" s="145" t="s">
        <v>4</v>
      </c>
      <c r="B16" s="145" t="s">
        <v>67</v>
      </c>
      <c r="C16" s="145">
        <v>2.67</v>
      </c>
      <c r="D16" s="178">
        <v>58.6</v>
      </c>
      <c r="E16" s="161"/>
      <c r="F16" s="28" t="s">
        <v>37</v>
      </c>
      <c r="G16" s="24">
        <v>174000</v>
      </c>
      <c r="H16" s="25">
        <f>G16*58.6</f>
        <v>10196400</v>
      </c>
      <c r="I16" s="181" t="s">
        <v>40</v>
      </c>
      <c r="J16" s="41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s="1" customFormat="1" ht="30" customHeight="1" x14ac:dyDescent="0.2">
      <c r="A17" s="145"/>
      <c r="B17" s="145"/>
      <c r="C17" s="145"/>
      <c r="D17" s="164"/>
      <c r="E17" s="163"/>
      <c r="F17" s="28" t="s">
        <v>36</v>
      </c>
      <c r="G17" s="24">
        <v>175000</v>
      </c>
      <c r="H17" s="25">
        <f t="shared" ref="H17" si="1">G17*58.6</f>
        <v>10255000</v>
      </c>
      <c r="I17" s="182"/>
      <c r="J17" s="41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s="1" customFormat="1" ht="30" customHeight="1" x14ac:dyDescent="0.2">
      <c r="A18" s="145"/>
      <c r="B18" s="145"/>
      <c r="C18" s="145"/>
      <c r="D18" s="164"/>
      <c r="E18" s="163"/>
      <c r="F18" s="28" t="s">
        <v>22</v>
      </c>
      <c r="G18" s="24">
        <v>176000</v>
      </c>
      <c r="H18" s="25">
        <f>G18*58.6</f>
        <v>10313600</v>
      </c>
      <c r="I18" s="182"/>
      <c r="J18" s="41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s="1" customFormat="1" ht="30" customHeight="1" x14ac:dyDescent="0.2">
      <c r="A19" s="145"/>
      <c r="B19" s="145"/>
      <c r="C19" s="145"/>
      <c r="D19" s="164"/>
      <c r="E19" s="163"/>
      <c r="F19" s="28">
        <v>13</v>
      </c>
      <c r="G19" s="24">
        <v>177000</v>
      </c>
      <c r="H19" s="25">
        <f>G19*58.6</f>
        <v>10372200</v>
      </c>
      <c r="I19" s="182"/>
      <c r="J19" s="41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s="1" customFormat="1" ht="30" customHeight="1" x14ac:dyDescent="0.2">
      <c r="A20" s="145"/>
      <c r="B20" s="145"/>
      <c r="C20" s="27">
        <v>2.85</v>
      </c>
      <c r="D20" s="178">
        <v>59.1</v>
      </c>
      <c r="E20" s="161"/>
      <c r="F20" s="28">
        <v>16</v>
      </c>
      <c r="G20" s="24">
        <v>184000</v>
      </c>
      <c r="H20" s="25">
        <f>G20*$D$20</f>
        <v>10874400</v>
      </c>
      <c r="I20" s="129" t="s">
        <v>123</v>
      </c>
      <c r="J20" s="41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s="1" customFormat="1" ht="30" customHeight="1" x14ac:dyDescent="0.2">
      <c r="A21" s="137" t="s">
        <v>1</v>
      </c>
      <c r="B21" s="53" t="s">
        <v>71</v>
      </c>
      <c r="C21" s="46">
        <v>2.62</v>
      </c>
      <c r="D21" s="138">
        <v>60.6</v>
      </c>
      <c r="E21" s="138"/>
      <c r="F21" s="30">
        <v>2</v>
      </c>
      <c r="G21" s="31">
        <v>165000</v>
      </c>
      <c r="H21" s="25">
        <f>G21*$D$21</f>
        <v>9999000</v>
      </c>
      <c r="I21" s="47" t="s">
        <v>66</v>
      </c>
      <c r="J21" s="41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s="1" customFormat="1" ht="30" customHeight="1" x14ac:dyDescent="0.2">
      <c r="A22" s="137"/>
      <c r="B22" s="188" t="s">
        <v>68</v>
      </c>
      <c r="C22" s="144">
        <v>2.67</v>
      </c>
      <c r="D22" s="138">
        <v>61.9</v>
      </c>
      <c r="E22" s="138"/>
      <c r="F22" s="23" t="s">
        <v>20</v>
      </c>
      <c r="G22" s="24">
        <v>167000</v>
      </c>
      <c r="H22" s="25">
        <f>G22*$D$22</f>
        <v>10337300</v>
      </c>
      <c r="I22" s="147" t="s">
        <v>50</v>
      </c>
      <c r="J22" s="41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s="1" customFormat="1" ht="30" customHeight="1" x14ac:dyDescent="0.2">
      <c r="A23" s="137"/>
      <c r="B23" s="176"/>
      <c r="C23" s="141"/>
      <c r="D23" s="138"/>
      <c r="E23" s="138"/>
      <c r="F23" s="23" t="s">
        <v>21</v>
      </c>
      <c r="G23" s="24">
        <v>168000</v>
      </c>
      <c r="H23" s="25">
        <f>G23*$D$22</f>
        <v>10399200</v>
      </c>
      <c r="I23" s="147"/>
      <c r="J23" s="41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s="1" customFormat="1" ht="30" customHeight="1" x14ac:dyDescent="0.2">
      <c r="A24" s="137"/>
      <c r="B24" s="176"/>
      <c r="C24" s="141"/>
      <c r="D24" s="138"/>
      <c r="E24" s="138"/>
      <c r="F24" s="23" t="s">
        <v>18</v>
      </c>
      <c r="G24" s="24">
        <v>169000</v>
      </c>
      <c r="H24" s="25">
        <f>G24*$D$22</f>
        <v>10461100</v>
      </c>
      <c r="I24" s="147" t="s">
        <v>49</v>
      </c>
      <c r="J24" s="41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s="1" customFormat="1" ht="30" customHeight="1" x14ac:dyDescent="0.2">
      <c r="A25" s="137"/>
      <c r="B25" s="176"/>
      <c r="C25" s="141"/>
      <c r="D25" s="138"/>
      <c r="E25" s="138"/>
      <c r="F25" s="23" t="s">
        <v>19</v>
      </c>
      <c r="G25" s="24">
        <v>170000</v>
      </c>
      <c r="H25" s="25">
        <f>G25*$D$22</f>
        <v>10523000</v>
      </c>
      <c r="I25" s="147"/>
      <c r="J25" s="41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s="1" customFormat="1" ht="30" customHeight="1" x14ac:dyDescent="0.2">
      <c r="A26" s="145" t="s">
        <v>4</v>
      </c>
      <c r="B26" s="176"/>
      <c r="C26" s="141"/>
      <c r="D26" s="138">
        <v>62.5</v>
      </c>
      <c r="E26" s="138"/>
      <c r="F26" s="23" t="s">
        <v>24</v>
      </c>
      <c r="G26" s="24">
        <v>171000</v>
      </c>
      <c r="H26" s="25">
        <f>G26*$D$26</f>
        <v>10687500</v>
      </c>
      <c r="I26" s="147" t="s">
        <v>26</v>
      </c>
      <c r="J26" s="41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s="1" customFormat="1" ht="30" customHeight="1" x14ac:dyDescent="0.2">
      <c r="A27" s="145"/>
      <c r="B27" s="176"/>
      <c r="C27" s="141"/>
      <c r="D27" s="138"/>
      <c r="E27" s="138"/>
      <c r="F27" s="28" t="s">
        <v>76</v>
      </c>
      <c r="G27" s="24">
        <v>174000</v>
      </c>
      <c r="H27" s="25">
        <f>G27*$D$26</f>
        <v>10875000</v>
      </c>
      <c r="I27" s="147"/>
      <c r="J27" s="41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s="1" customFormat="1" ht="30" customHeight="1" x14ac:dyDescent="0.2">
      <c r="A28" s="145" t="s">
        <v>4</v>
      </c>
      <c r="B28" s="176"/>
      <c r="C28" s="142"/>
      <c r="D28" s="184">
        <v>64.3</v>
      </c>
      <c r="E28" s="185"/>
      <c r="F28" s="23" t="s">
        <v>25</v>
      </c>
      <c r="G28" s="24">
        <v>173000</v>
      </c>
      <c r="H28" s="25">
        <f>G28*$D$28</f>
        <v>11123900</v>
      </c>
      <c r="I28" s="52" t="s">
        <v>62</v>
      </c>
      <c r="J28" s="41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s="1" customFormat="1" ht="30" customHeight="1" x14ac:dyDescent="0.2">
      <c r="A29" s="145"/>
      <c r="B29" s="176"/>
      <c r="C29" s="27">
        <v>2.85</v>
      </c>
      <c r="D29" s="178">
        <v>64.599999999999994</v>
      </c>
      <c r="E29" s="161"/>
      <c r="F29" s="23" t="s">
        <v>17</v>
      </c>
      <c r="G29" s="24">
        <v>179000</v>
      </c>
      <c r="H29" s="25">
        <f>G29*$D$29</f>
        <v>11563399.999999998</v>
      </c>
      <c r="I29" s="181" t="s">
        <v>70</v>
      </c>
      <c r="J29" s="41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s="1" customFormat="1" ht="30" customHeight="1" x14ac:dyDescent="0.2">
      <c r="A30" s="145"/>
      <c r="B30" s="189"/>
      <c r="C30" s="27">
        <v>2.95</v>
      </c>
      <c r="D30" s="179"/>
      <c r="E30" s="180"/>
      <c r="F30" s="28">
        <v>17</v>
      </c>
      <c r="G30" s="24">
        <v>184000</v>
      </c>
      <c r="H30" s="25">
        <f>G30*$D$29</f>
        <v>11886399.999999998</v>
      </c>
      <c r="I30" s="183"/>
      <c r="J30" s="41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s="1" customFormat="1" ht="30" customHeight="1" x14ac:dyDescent="0.2">
      <c r="A31" s="137" t="s">
        <v>1</v>
      </c>
      <c r="B31" s="188" t="s">
        <v>71</v>
      </c>
      <c r="C31" s="175">
        <v>2.67</v>
      </c>
      <c r="D31" s="138">
        <v>68.099999999999994</v>
      </c>
      <c r="E31" s="138"/>
      <c r="F31" s="30" t="s">
        <v>154</v>
      </c>
      <c r="G31" s="31">
        <v>167000</v>
      </c>
      <c r="H31" s="25">
        <f>G31*$D$31</f>
        <v>11372699.999999998</v>
      </c>
      <c r="I31" s="174" t="s">
        <v>29</v>
      </c>
      <c r="J31" s="41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s="1" customFormat="1" ht="30" customHeight="1" x14ac:dyDescent="0.2">
      <c r="A32" s="137"/>
      <c r="B32" s="176"/>
      <c r="C32" s="176"/>
      <c r="D32" s="138"/>
      <c r="E32" s="138"/>
      <c r="F32" s="30" t="s">
        <v>18</v>
      </c>
      <c r="G32" s="31">
        <v>168000</v>
      </c>
      <c r="H32" s="25">
        <f>G32*$D$31</f>
        <v>11440799.999999998</v>
      </c>
      <c r="I32" s="174"/>
      <c r="J32" s="41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s="1" customFormat="1" ht="30" customHeight="1" x14ac:dyDescent="0.2">
      <c r="A33" s="137"/>
      <c r="B33" s="176"/>
      <c r="C33" s="176"/>
      <c r="D33" s="138"/>
      <c r="E33" s="138"/>
      <c r="F33" s="30">
        <v>11</v>
      </c>
      <c r="G33" s="31">
        <v>169000</v>
      </c>
      <c r="H33" s="25">
        <f>G33*$D$31</f>
        <v>11508899.999999998</v>
      </c>
      <c r="I33" s="174"/>
      <c r="J33" s="41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s="1" customFormat="1" ht="30" customHeight="1" x14ac:dyDescent="0.2">
      <c r="A34" s="137" t="s">
        <v>4</v>
      </c>
      <c r="B34" s="176"/>
      <c r="C34" s="176"/>
      <c r="D34" s="138">
        <v>69</v>
      </c>
      <c r="E34" s="138"/>
      <c r="F34" s="30">
        <v>12</v>
      </c>
      <c r="G34" s="31">
        <v>170000</v>
      </c>
      <c r="H34" s="25">
        <f>G34*$D$34</f>
        <v>11730000</v>
      </c>
      <c r="I34" s="174" t="s">
        <v>52</v>
      </c>
      <c r="J34" s="41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s="1" customFormat="1" ht="30" customHeight="1" x14ac:dyDescent="0.2">
      <c r="A35" s="137"/>
      <c r="B35" s="176"/>
      <c r="C35" s="176"/>
      <c r="D35" s="138"/>
      <c r="E35" s="138"/>
      <c r="F35" s="30">
        <v>14</v>
      </c>
      <c r="G35" s="31">
        <v>173000</v>
      </c>
      <c r="H35" s="25">
        <f t="shared" ref="H35:H36" si="2">G35*$D$34</f>
        <v>11937000</v>
      </c>
      <c r="I35" s="174"/>
      <c r="J35" s="41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s="1" customFormat="1" ht="30" customHeight="1" x14ac:dyDescent="0.2">
      <c r="A36" s="137"/>
      <c r="B36" s="176"/>
      <c r="C36" s="176"/>
      <c r="D36" s="138"/>
      <c r="E36" s="138"/>
      <c r="F36" s="30">
        <v>15</v>
      </c>
      <c r="G36" s="31">
        <v>174000</v>
      </c>
      <c r="H36" s="25">
        <f t="shared" si="2"/>
        <v>12006000</v>
      </c>
      <c r="I36" s="174"/>
      <c r="J36" s="41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s="1" customFormat="1" ht="30" customHeight="1" x14ac:dyDescent="0.2">
      <c r="A37" s="46" t="s">
        <v>1</v>
      </c>
      <c r="B37" s="176"/>
      <c r="C37" s="176"/>
      <c r="D37" s="138">
        <v>69.099999999999994</v>
      </c>
      <c r="E37" s="138"/>
      <c r="F37" s="30">
        <v>5</v>
      </c>
      <c r="G37" s="31">
        <v>168000</v>
      </c>
      <c r="H37" s="25">
        <f>G37*$D$37</f>
        <v>11608799.999999998</v>
      </c>
      <c r="I37" s="47" t="s">
        <v>63</v>
      </c>
      <c r="J37" s="41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s="1" customFormat="1" ht="30" customHeight="1" x14ac:dyDescent="0.2">
      <c r="A38" s="137" t="s">
        <v>4</v>
      </c>
      <c r="B38" s="176"/>
      <c r="C38" s="177"/>
      <c r="D38" s="178">
        <v>70</v>
      </c>
      <c r="E38" s="161"/>
      <c r="F38" s="30">
        <v>13</v>
      </c>
      <c r="G38" s="31">
        <v>172000</v>
      </c>
      <c r="H38" s="25">
        <f>G38*$D$38</f>
        <v>12040000</v>
      </c>
      <c r="I38" s="174" t="s">
        <v>64</v>
      </c>
      <c r="J38" s="41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s="1" customFormat="1" ht="30" customHeight="1" x14ac:dyDescent="0.2">
      <c r="A39" s="137"/>
      <c r="B39" s="176"/>
      <c r="C39" s="27">
        <v>2.85</v>
      </c>
      <c r="D39" s="164"/>
      <c r="E39" s="163"/>
      <c r="F39" s="30">
        <v>16</v>
      </c>
      <c r="G39" s="31">
        <v>179000</v>
      </c>
      <c r="H39" s="25">
        <f t="shared" ref="H39:H40" si="3">G39*$D$38</f>
        <v>12530000</v>
      </c>
      <c r="I39" s="174"/>
      <c r="J39" s="41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s="1" customFormat="1" ht="30" customHeight="1" x14ac:dyDescent="0.2">
      <c r="A40" s="137"/>
      <c r="B40" s="177"/>
      <c r="C40" s="27">
        <v>2.95</v>
      </c>
      <c r="D40" s="179"/>
      <c r="E40" s="180"/>
      <c r="F40" s="30">
        <v>17</v>
      </c>
      <c r="G40" s="31">
        <v>184000</v>
      </c>
      <c r="H40" s="25">
        <f t="shared" si="3"/>
        <v>12880000</v>
      </c>
      <c r="I40" s="174"/>
      <c r="J40" s="41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  <row r="41" spans="1:24" s="3" customFormat="1" ht="30" customHeight="1" x14ac:dyDescent="0.25">
      <c r="A41" s="172" t="s">
        <v>5</v>
      </c>
      <c r="B41" s="173"/>
      <c r="C41" s="173"/>
      <c r="D41" s="173"/>
      <c r="E41" s="173"/>
      <c r="F41" s="173"/>
      <c r="G41" s="173"/>
      <c r="H41" s="173"/>
      <c r="I41" s="173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</row>
    <row r="42" spans="1:24" s="4" customFormat="1" ht="30" customHeight="1" x14ac:dyDescent="0.2">
      <c r="A42" s="135" t="s">
        <v>0</v>
      </c>
      <c r="B42" s="135" t="s">
        <v>3</v>
      </c>
      <c r="C42" s="135" t="s">
        <v>11</v>
      </c>
      <c r="D42" s="165" t="s">
        <v>6</v>
      </c>
      <c r="E42" s="166"/>
      <c r="F42" s="135" t="s">
        <v>7</v>
      </c>
      <c r="G42" s="146" t="s">
        <v>58</v>
      </c>
      <c r="H42" s="146"/>
      <c r="I42" s="135" t="s">
        <v>8</v>
      </c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</row>
    <row r="43" spans="1:24" s="5" customFormat="1" ht="30" customHeight="1" x14ac:dyDescent="0.25">
      <c r="A43" s="135"/>
      <c r="B43" s="135"/>
      <c r="C43" s="135"/>
      <c r="D43" s="167"/>
      <c r="E43" s="168"/>
      <c r="F43" s="135"/>
      <c r="G43" s="42" t="s">
        <v>56</v>
      </c>
      <c r="H43" s="21" t="s">
        <v>57</v>
      </c>
      <c r="I43" s="135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</row>
    <row r="44" spans="1:24" ht="30" customHeight="1" x14ac:dyDescent="0.2">
      <c r="A44" s="145" t="s">
        <v>4</v>
      </c>
      <c r="B44" s="145" t="s">
        <v>78</v>
      </c>
      <c r="C44" s="43">
        <v>2.62</v>
      </c>
      <c r="D44" s="44">
        <v>67.2</v>
      </c>
      <c r="E44" s="137" t="s">
        <v>46</v>
      </c>
      <c r="F44" s="28">
        <v>2</v>
      </c>
      <c r="G44" s="24">
        <v>173000</v>
      </c>
      <c r="H44" s="25">
        <f>G44*67.2</f>
        <v>11625600</v>
      </c>
      <c r="I44" s="45" t="s">
        <v>77</v>
      </c>
      <c r="J44" s="41"/>
    </row>
    <row r="45" spans="1:24" ht="30" customHeight="1" x14ac:dyDescent="0.2">
      <c r="A45" s="145"/>
      <c r="B45" s="145"/>
      <c r="C45" s="145">
        <v>2.67</v>
      </c>
      <c r="D45" s="136">
        <v>72.5</v>
      </c>
      <c r="E45" s="138"/>
      <c r="F45" s="28" t="s">
        <v>37</v>
      </c>
      <c r="G45" s="24">
        <v>175000</v>
      </c>
      <c r="H45" s="25">
        <f>G45*72.5</f>
        <v>12687500</v>
      </c>
      <c r="I45" s="147" t="s">
        <v>32</v>
      </c>
      <c r="J45" s="41"/>
    </row>
    <row r="46" spans="1:24" ht="30" customHeight="1" x14ac:dyDescent="0.2">
      <c r="A46" s="145"/>
      <c r="B46" s="145"/>
      <c r="C46" s="145"/>
      <c r="D46" s="136"/>
      <c r="E46" s="138"/>
      <c r="F46" s="28" t="s">
        <v>74</v>
      </c>
      <c r="G46" s="24">
        <v>176000</v>
      </c>
      <c r="H46" s="25">
        <f>G46*72.5</f>
        <v>12760000</v>
      </c>
      <c r="I46" s="147"/>
      <c r="J46" s="41"/>
    </row>
    <row r="47" spans="1:24" ht="30" customHeight="1" x14ac:dyDescent="0.2">
      <c r="A47" s="145"/>
      <c r="B47" s="145"/>
      <c r="C47" s="145"/>
      <c r="D47" s="136">
        <v>72.599999999999994</v>
      </c>
      <c r="E47" s="137" t="s">
        <v>47</v>
      </c>
      <c r="F47" s="28" t="s">
        <v>22</v>
      </c>
      <c r="G47" s="24">
        <v>177000</v>
      </c>
      <c r="H47" s="25">
        <f>G47*72.6</f>
        <v>12850199.999999998</v>
      </c>
      <c r="I47" s="147" t="s">
        <v>53</v>
      </c>
      <c r="J47" s="41"/>
    </row>
    <row r="48" spans="1:24" ht="30" customHeight="1" x14ac:dyDescent="0.2">
      <c r="A48" s="145"/>
      <c r="B48" s="145"/>
      <c r="C48" s="145"/>
      <c r="D48" s="136"/>
      <c r="E48" s="138"/>
      <c r="F48" s="28" t="s">
        <v>75</v>
      </c>
      <c r="G48" s="24">
        <v>177000</v>
      </c>
      <c r="H48" s="25">
        <f t="shared" ref="H48:H51" si="4">G48*72.6</f>
        <v>12850199.999999998</v>
      </c>
      <c r="I48" s="147"/>
      <c r="J48" s="41"/>
    </row>
    <row r="49" spans="1:11" ht="30" customHeight="1" x14ac:dyDescent="0.2">
      <c r="A49" s="145"/>
      <c r="B49" s="145"/>
      <c r="C49" s="145"/>
      <c r="D49" s="136">
        <v>72.599999999999994</v>
      </c>
      <c r="E49" s="137" t="s">
        <v>48</v>
      </c>
      <c r="F49" s="28" t="s">
        <v>76</v>
      </c>
      <c r="G49" s="24">
        <v>178000</v>
      </c>
      <c r="H49" s="25">
        <f t="shared" si="4"/>
        <v>12922799.999999998</v>
      </c>
      <c r="I49" s="147" t="s">
        <v>34</v>
      </c>
      <c r="J49" s="41"/>
    </row>
    <row r="50" spans="1:11" ht="30" customHeight="1" x14ac:dyDescent="0.2">
      <c r="A50" s="145"/>
      <c r="B50" s="145"/>
      <c r="C50" s="27">
        <v>2.85</v>
      </c>
      <c r="D50" s="136"/>
      <c r="E50" s="138"/>
      <c r="F50" s="28">
        <v>16</v>
      </c>
      <c r="G50" s="24">
        <v>183000</v>
      </c>
      <c r="H50" s="25">
        <f t="shared" si="4"/>
        <v>13285799.999999998</v>
      </c>
      <c r="I50" s="147"/>
      <c r="J50" s="41"/>
    </row>
    <row r="51" spans="1:11" ht="30" customHeight="1" x14ac:dyDescent="0.2">
      <c r="A51" s="145"/>
      <c r="B51" s="144"/>
      <c r="C51" s="27">
        <v>2.95</v>
      </c>
      <c r="D51" s="136"/>
      <c r="E51" s="138"/>
      <c r="F51" s="35">
        <v>17</v>
      </c>
      <c r="G51" s="24">
        <v>188000</v>
      </c>
      <c r="H51" s="25">
        <f t="shared" si="4"/>
        <v>13648799.999999998</v>
      </c>
      <c r="I51" s="147"/>
      <c r="J51" s="41"/>
    </row>
    <row r="52" spans="1:11" ht="30" customHeight="1" x14ac:dyDescent="0.2">
      <c r="A52" s="208" t="s">
        <v>4</v>
      </c>
      <c r="B52" s="143" t="s">
        <v>81</v>
      </c>
      <c r="C52" s="79">
        <v>2.62</v>
      </c>
      <c r="D52" s="136">
        <v>73.2</v>
      </c>
      <c r="E52" s="136"/>
      <c r="F52" s="35">
        <v>2</v>
      </c>
      <c r="G52" s="24">
        <v>175000</v>
      </c>
      <c r="H52" s="25">
        <f>G52*D52</f>
        <v>12810000</v>
      </c>
      <c r="I52" s="62" t="s">
        <v>102</v>
      </c>
      <c r="J52" s="41"/>
    </row>
    <row r="53" spans="1:11" ht="30" customHeight="1" x14ac:dyDescent="0.2">
      <c r="A53" s="208"/>
      <c r="B53" s="143"/>
      <c r="C53" s="209">
        <v>2.67</v>
      </c>
      <c r="D53" s="136">
        <v>78.599999999999994</v>
      </c>
      <c r="E53" s="136"/>
      <c r="F53" s="35" t="s">
        <v>149</v>
      </c>
      <c r="G53" s="24">
        <v>177000</v>
      </c>
      <c r="H53" s="25">
        <f t="shared" ref="H53:H54" si="5">G53*$D$53</f>
        <v>13912199.999999998</v>
      </c>
      <c r="I53" s="147" t="s">
        <v>101</v>
      </c>
      <c r="J53" s="41"/>
    </row>
    <row r="54" spans="1:11" ht="30" customHeight="1" x14ac:dyDescent="0.2">
      <c r="A54" s="208"/>
      <c r="B54" s="143"/>
      <c r="C54" s="209"/>
      <c r="D54" s="136"/>
      <c r="E54" s="136"/>
      <c r="F54" s="35" t="s">
        <v>155</v>
      </c>
      <c r="G54" s="24">
        <v>178000</v>
      </c>
      <c r="H54" s="25">
        <f t="shared" si="5"/>
        <v>13990799.999999998</v>
      </c>
      <c r="I54" s="147"/>
      <c r="J54" s="41"/>
    </row>
    <row r="55" spans="1:11" ht="30" customHeight="1" x14ac:dyDescent="0.2">
      <c r="A55" s="145"/>
      <c r="B55" s="141"/>
      <c r="C55" s="27">
        <v>2.85</v>
      </c>
      <c r="D55" s="136"/>
      <c r="E55" s="136"/>
      <c r="F55" s="35">
        <v>16</v>
      </c>
      <c r="G55" s="24">
        <v>182000</v>
      </c>
      <c r="H55" s="25">
        <f>G55*$D$53</f>
        <v>14305199.999999998</v>
      </c>
      <c r="I55" s="147"/>
      <c r="J55" s="41"/>
    </row>
    <row r="56" spans="1:11" ht="30" customHeight="1" x14ac:dyDescent="0.2">
      <c r="A56" s="145"/>
      <c r="B56" s="141"/>
      <c r="C56" s="50">
        <v>3.25</v>
      </c>
      <c r="D56" s="136"/>
      <c r="E56" s="136"/>
      <c r="F56" s="35">
        <v>17</v>
      </c>
      <c r="G56" s="24">
        <v>187000</v>
      </c>
      <c r="H56" s="25">
        <f>G56*$D$53</f>
        <v>14698199.999999998</v>
      </c>
      <c r="I56" s="147"/>
      <c r="J56" s="41"/>
    </row>
    <row r="57" spans="1:11" s="1" customFormat="1" ht="30" customHeight="1" x14ac:dyDescent="0.2">
      <c r="A57" s="211" t="s">
        <v>4</v>
      </c>
      <c r="B57" s="188" t="s">
        <v>82</v>
      </c>
      <c r="C57" s="46">
        <v>2.62</v>
      </c>
      <c r="D57" s="210">
        <v>96.5</v>
      </c>
      <c r="E57" s="210"/>
      <c r="F57" s="30">
        <v>2</v>
      </c>
      <c r="G57" s="31">
        <v>175000</v>
      </c>
      <c r="H57" s="25">
        <f>G57*$D$57</f>
        <v>16887500</v>
      </c>
      <c r="I57" s="45" t="s">
        <v>80</v>
      </c>
      <c r="J57" s="54"/>
    </row>
    <row r="58" spans="1:11" s="1" customFormat="1" ht="30" customHeight="1" x14ac:dyDescent="0.2">
      <c r="A58" s="212"/>
      <c r="B58" s="176"/>
      <c r="C58" s="175">
        <v>2.67</v>
      </c>
      <c r="D58" s="202">
        <v>95.9</v>
      </c>
      <c r="E58" s="203"/>
      <c r="F58" s="30" t="s">
        <v>133</v>
      </c>
      <c r="G58" s="31">
        <v>177000</v>
      </c>
      <c r="H58" s="25">
        <f t="shared" ref="H58:H62" si="6">G58*$D$58</f>
        <v>16974300</v>
      </c>
      <c r="I58" s="215" t="s">
        <v>83</v>
      </c>
      <c r="J58" s="54"/>
    </row>
    <row r="59" spans="1:11" s="1" customFormat="1" ht="30" customHeight="1" x14ac:dyDescent="0.2">
      <c r="A59" s="212"/>
      <c r="B59" s="176"/>
      <c r="C59" s="176"/>
      <c r="D59" s="204"/>
      <c r="E59" s="205"/>
      <c r="F59" s="30" t="s">
        <v>156</v>
      </c>
      <c r="G59" s="31">
        <v>177000</v>
      </c>
      <c r="H59" s="25">
        <f t="shared" si="6"/>
        <v>16974300</v>
      </c>
      <c r="I59" s="197"/>
      <c r="J59" s="54"/>
    </row>
    <row r="60" spans="1:11" s="1" customFormat="1" ht="30" customHeight="1" x14ac:dyDescent="0.2">
      <c r="A60" s="212"/>
      <c r="B60" s="176" t="s">
        <v>147</v>
      </c>
      <c r="C60" s="176"/>
      <c r="D60" s="204"/>
      <c r="E60" s="205"/>
      <c r="F60" s="30" t="s">
        <v>190</v>
      </c>
      <c r="G60" s="31">
        <v>178000</v>
      </c>
      <c r="H60" s="25">
        <f t="shared" si="6"/>
        <v>17070200</v>
      </c>
      <c r="I60" s="197"/>
      <c r="J60" s="54"/>
    </row>
    <row r="61" spans="1:11" s="1" customFormat="1" ht="30" customHeight="1" x14ac:dyDescent="0.2">
      <c r="A61" s="212"/>
      <c r="B61" s="176"/>
      <c r="C61" s="27">
        <v>2.85</v>
      </c>
      <c r="D61" s="204"/>
      <c r="E61" s="205"/>
      <c r="F61" s="30">
        <v>16</v>
      </c>
      <c r="G61" s="31">
        <v>184000</v>
      </c>
      <c r="H61" s="25">
        <f t="shared" si="6"/>
        <v>17645600</v>
      </c>
      <c r="I61" s="197"/>
      <c r="J61" s="54"/>
    </row>
    <row r="62" spans="1:11" s="1" customFormat="1" ht="30" customHeight="1" x14ac:dyDescent="0.2">
      <c r="A62" s="212"/>
      <c r="B62" s="177"/>
      <c r="C62" s="50">
        <v>3.25</v>
      </c>
      <c r="D62" s="213"/>
      <c r="E62" s="214"/>
      <c r="F62" s="30">
        <v>17</v>
      </c>
      <c r="G62" s="31">
        <v>189000</v>
      </c>
      <c r="H62" s="25">
        <f t="shared" si="6"/>
        <v>18125100</v>
      </c>
      <c r="I62" s="198"/>
      <c r="J62" s="54"/>
    </row>
    <row r="63" spans="1:11" x14ac:dyDescent="0.2">
      <c r="I63" s="49"/>
    </row>
    <row r="64" spans="1:11" ht="15" customHeight="1" x14ac:dyDescent="0.2">
      <c r="A64" s="170"/>
      <c r="B64" s="170"/>
      <c r="C64" s="170"/>
      <c r="D64" s="170"/>
      <c r="E64" s="170"/>
      <c r="F64" s="170"/>
      <c r="G64" s="170"/>
      <c r="H64" s="170"/>
      <c r="I64" s="170"/>
      <c r="J64" s="13"/>
      <c r="K64" s="14"/>
    </row>
    <row r="65" spans="1:11" ht="1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4"/>
      <c r="K65" s="14"/>
    </row>
    <row r="66" spans="1:11" ht="15.7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4"/>
      <c r="K66" s="14"/>
    </row>
    <row r="67" spans="1:11" ht="1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4"/>
      <c r="K67" s="14"/>
    </row>
    <row r="68" spans="1:11" x14ac:dyDescent="0.2">
      <c r="A68" s="15"/>
      <c r="B68" s="16"/>
      <c r="C68" s="17"/>
      <c r="D68" s="18"/>
      <c r="E68" s="18"/>
      <c r="F68" s="14"/>
      <c r="G68" s="15"/>
      <c r="H68" s="19"/>
      <c r="I68" s="48"/>
      <c r="J68" s="14"/>
      <c r="K68" s="14"/>
    </row>
  </sheetData>
  <sheetProtection algorithmName="SHA-512" hashValue="BflTuOE5x92QVkdPG/+2YMHfovz8NFuW0pzDYd9WtdEEGrf8hoNIZ5xU62ZGOImNIM8OVu/6xUvkKEtdwEGTwg==" saltValue="GAgUeJjmmdF0yo1WbgjP8w==" spinCount="100000" sheet="1" objects="1" scenarios="1"/>
  <customSheetViews>
    <customSheetView guid="{777395F0-30E4-4C8C-8310-9E4F8E5054FE}" scale="85" showPageBreaks="1" fitToPage="1" printArea="1" view="pageBreakPreview" topLeftCell="A55">
      <selection activeCell="G75" sqref="G75"/>
      <pageMargins left="0.7" right="0.7" top="0.75" bottom="0.75" header="0.3" footer="0.3"/>
      <pageSetup paperSize="8" scale="70" fitToHeight="0" orientation="portrait" r:id="rId1"/>
    </customSheetView>
    <customSheetView guid="{DDAE2C89-5C3C-42EE-A083-73E796FC7263}" showPageBreaks="1" fitToPage="1" printArea="1" view="pageBreakPreview" topLeftCell="A10">
      <selection activeCell="D19" sqref="D19:E19"/>
      <pageMargins left="0.7" right="0.7" top="0.75" bottom="0.75" header="0.3" footer="0.3"/>
      <pageSetup paperSize="9" scale="46" fitToHeight="0" orientation="portrait" r:id="rId2"/>
    </customSheetView>
  </customSheetViews>
  <mergeCells count="86">
    <mergeCell ref="A7:A14"/>
    <mergeCell ref="C7:C10"/>
    <mergeCell ref="D13:E13"/>
    <mergeCell ref="B7:B12"/>
    <mergeCell ref="D7:E12"/>
    <mergeCell ref="D14:E14"/>
    <mergeCell ref="D29:E30"/>
    <mergeCell ref="C22:C28"/>
    <mergeCell ref="B22:B30"/>
    <mergeCell ref="A1:I1"/>
    <mergeCell ref="A2:I2"/>
    <mergeCell ref="A3:I3"/>
    <mergeCell ref="A4:I4"/>
    <mergeCell ref="A5:A6"/>
    <mergeCell ref="B5:B6"/>
    <mergeCell ref="C5:C6"/>
    <mergeCell ref="F5:F6"/>
    <mergeCell ref="G5:H5"/>
    <mergeCell ref="I5:I6"/>
    <mergeCell ref="D5:E6"/>
    <mergeCell ref="B16:B20"/>
    <mergeCell ref="I7:I12"/>
    <mergeCell ref="I16:I19"/>
    <mergeCell ref="I22:I23"/>
    <mergeCell ref="I24:I25"/>
    <mergeCell ref="I29:I30"/>
    <mergeCell ref="I26:I27"/>
    <mergeCell ref="I38:I40"/>
    <mergeCell ref="A41:I41"/>
    <mergeCell ref="A42:A43"/>
    <mergeCell ref="B42:B43"/>
    <mergeCell ref="C42:C43"/>
    <mergeCell ref="F42:F43"/>
    <mergeCell ref="G42:H42"/>
    <mergeCell ref="I42:I43"/>
    <mergeCell ref="D42:E43"/>
    <mergeCell ref="B31:B40"/>
    <mergeCell ref="D38:E40"/>
    <mergeCell ref="C31:C38"/>
    <mergeCell ref="A31:A33"/>
    <mergeCell ref="D31:E33"/>
    <mergeCell ref="I31:I33"/>
    <mergeCell ref="I34:I36"/>
    <mergeCell ref="A64:I64"/>
    <mergeCell ref="A52:A56"/>
    <mergeCell ref="D52:E52"/>
    <mergeCell ref="C53:C54"/>
    <mergeCell ref="D53:E56"/>
    <mergeCell ref="I53:I56"/>
    <mergeCell ref="D57:E57"/>
    <mergeCell ref="A57:A62"/>
    <mergeCell ref="C58:C60"/>
    <mergeCell ref="B55:B56"/>
    <mergeCell ref="B52:B54"/>
    <mergeCell ref="D58:E62"/>
    <mergeCell ref="I58:I62"/>
    <mergeCell ref="B57:B59"/>
    <mergeCell ref="B60:B62"/>
    <mergeCell ref="I45:I46"/>
    <mergeCell ref="D47:D48"/>
    <mergeCell ref="E47:E48"/>
    <mergeCell ref="I47:I48"/>
    <mergeCell ref="D49:D51"/>
    <mergeCell ref="E49:E51"/>
    <mergeCell ref="I49:I51"/>
    <mergeCell ref="A44:A51"/>
    <mergeCell ref="B44:B51"/>
    <mergeCell ref="E44:E46"/>
    <mergeCell ref="C45:C49"/>
    <mergeCell ref="D45:D46"/>
    <mergeCell ref="D15:E15"/>
    <mergeCell ref="A16:A20"/>
    <mergeCell ref="D37:E37"/>
    <mergeCell ref="A38:A40"/>
    <mergeCell ref="D34:E36"/>
    <mergeCell ref="A34:A36"/>
    <mergeCell ref="A21:A25"/>
    <mergeCell ref="D21:E21"/>
    <mergeCell ref="D22:E25"/>
    <mergeCell ref="D28:E28"/>
    <mergeCell ref="C16:C19"/>
    <mergeCell ref="D16:E19"/>
    <mergeCell ref="D20:E20"/>
    <mergeCell ref="A26:A27"/>
    <mergeCell ref="D26:E27"/>
    <mergeCell ref="A28:A30"/>
  </mergeCells>
  <pageMargins left="0.7" right="0.7" top="0.75" bottom="0.75" header="0.3" footer="0.3"/>
  <pageSetup paperSize="9" scale="46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8B2D"/>
    <pageSetUpPr fitToPage="1"/>
  </sheetPr>
  <dimension ref="A1:X81"/>
  <sheetViews>
    <sheetView view="pageBreakPreview" topLeftCell="A2" zoomScale="98" zoomScaleNormal="70" zoomScaleSheetLayoutView="98" workbookViewId="0">
      <selection activeCell="A4" sqref="A4:I20"/>
    </sheetView>
  </sheetViews>
  <sheetFormatPr defaultRowHeight="14.25" x14ac:dyDescent="0.2"/>
  <cols>
    <col min="1" max="1" width="15.42578125" style="6" customWidth="1"/>
    <col min="2" max="2" width="25.85546875" style="7" customWidth="1"/>
    <col min="3" max="3" width="15.5703125" style="8" customWidth="1"/>
    <col min="4" max="4" width="20.140625" style="9" customWidth="1"/>
    <col min="5" max="5" width="6.7109375" style="9" customWidth="1"/>
    <col min="6" max="6" width="20.85546875" style="2" customWidth="1"/>
    <col min="7" max="7" width="16.42578125" style="6" customWidth="1"/>
    <col min="8" max="8" width="16.42578125" style="10" customWidth="1"/>
    <col min="9" max="9" width="48.7109375" style="11" customWidth="1"/>
    <col min="10" max="10" width="35.5703125" style="36" customWidth="1"/>
    <col min="11" max="18" width="9.140625" style="36"/>
    <col min="19" max="19" width="17.28515625" style="36" bestFit="1" customWidth="1"/>
    <col min="20" max="24" width="9.140625" style="36"/>
    <col min="25" max="16384" width="9.140625" style="2"/>
  </cols>
  <sheetData>
    <row r="1" spans="1:24" ht="337.5" customHeight="1" x14ac:dyDescent="0.2">
      <c r="A1" s="148"/>
      <c r="B1" s="148"/>
      <c r="C1" s="148"/>
      <c r="D1" s="148"/>
      <c r="E1" s="148"/>
      <c r="F1" s="148"/>
      <c r="G1" s="148"/>
      <c r="H1" s="148"/>
      <c r="I1" s="148"/>
    </row>
    <row r="2" spans="1:24" ht="31.5" customHeight="1" x14ac:dyDescent="0.2">
      <c r="A2" s="150" t="s">
        <v>135</v>
      </c>
      <c r="B2" s="150"/>
      <c r="C2" s="150"/>
      <c r="D2" s="150"/>
      <c r="E2" s="150"/>
      <c r="F2" s="150"/>
      <c r="G2" s="150"/>
      <c r="H2" s="150"/>
      <c r="I2" s="150"/>
      <c r="J2" s="37"/>
      <c r="K2" s="37"/>
      <c r="L2" s="37"/>
      <c r="M2" s="37"/>
      <c r="N2" s="37"/>
      <c r="O2" s="37"/>
      <c r="P2" s="37"/>
      <c r="Q2" s="37"/>
    </row>
    <row r="3" spans="1:24" x14ac:dyDescent="0.2">
      <c r="A3" s="149">
        <v>45170</v>
      </c>
      <c r="B3" s="150"/>
      <c r="C3" s="150"/>
      <c r="D3" s="150"/>
      <c r="E3" s="150"/>
      <c r="F3" s="150"/>
      <c r="G3" s="150"/>
      <c r="H3" s="150"/>
      <c r="I3" s="150"/>
    </row>
    <row r="4" spans="1:24" s="3" customFormat="1" ht="18" x14ac:dyDescent="0.25">
      <c r="A4" s="172" t="s">
        <v>171</v>
      </c>
      <c r="B4" s="173"/>
      <c r="C4" s="173"/>
      <c r="D4" s="173"/>
      <c r="E4" s="173"/>
      <c r="F4" s="173"/>
      <c r="G4" s="173"/>
      <c r="H4" s="173"/>
      <c r="I4" s="173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</row>
    <row r="5" spans="1:24" s="4" customFormat="1" ht="15" x14ac:dyDescent="0.2">
      <c r="A5" s="135" t="s">
        <v>0</v>
      </c>
      <c r="B5" s="135" t="s">
        <v>3</v>
      </c>
      <c r="C5" s="135" t="s">
        <v>11</v>
      </c>
      <c r="D5" s="165" t="s">
        <v>6</v>
      </c>
      <c r="E5" s="166"/>
      <c r="F5" s="135" t="s">
        <v>7</v>
      </c>
      <c r="G5" s="146" t="s">
        <v>58</v>
      </c>
      <c r="H5" s="146"/>
      <c r="I5" s="135" t="s">
        <v>8</v>
      </c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</row>
    <row r="6" spans="1:24" s="5" customFormat="1" ht="25.5" x14ac:dyDescent="0.25">
      <c r="A6" s="135"/>
      <c r="B6" s="135"/>
      <c r="C6" s="135"/>
      <c r="D6" s="167"/>
      <c r="E6" s="168"/>
      <c r="F6" s="135"/>
      <c r="G6" s="109" t="s">
        <v>56</v>
      </c>
      <c r="H6" s="21" t="s">
        <v>57</v>
      </c>
      <c r="I6" s="135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</row>
    <row r="7" spans="1:24" ht="30" x14ac:dyDescent="0.2">
      <c r="A7" s="145" t="s">
        <v>1</v>
      </c>
      <c r="B7" s="145" t="s">
        <v>187</v>
      </c>
      <c r="C7" s="107" t="s">
        <v>172</v>
      </c>
      <c r="D7" s="138">
        <v>37.799999999999997</v>
      </c>
      <c r="E7" s="138"/>
      <c r="F7" s="23" t="s">
        <v>2</v>
      </c>
      <c r="G7" s="24">
        <v>173000</v>
      </c>
      <c r="H7" s="25">
        <f>G7*D7</f>
        <v>6539399.9999999991</v>
      </c>
      <c r="I7" s="106" t="s">
        <v>188</v>
      </c>
      <c r="J7" s="41"/>
    </row>
    <row r="8" spans="1:24" ht="24" customHeight="1" x14ac:dyDescent="0.2">
      <c r="A8" s="145"/>
      <c r="B8" s="145"/>
      <c r="C8" s="145" t="s">
        <v>173</v>
      </c>
      <c r="D8" s="138">
        <v>43.4</v>
      </c>
      <c r="E8" s="138"/>
      <c r="F8" s="23" t="s">
        <v>194</v>
      </c>
      <c r="G8" s="24">
        <v>171000</v>
      </c>
      <c r="H8" s="25">
        <f t="shared" ref="H8:H11" si="0">G8*$D$8</f>
        <v>7421400</v>
      </c>
      <c r="I8" s="147" t="s">
        <v>174</v>
      </c>
      <c r="J8" s="41"/>
    </row>
    <row r="9" spans="1:24" ht="24.75" customHeight="1" x14ac:dyDescent="0.2">
      <c r="A9" s="145"/>
      <c r="B9" s="145"/>
      <c r="C9" s="145"/>
      <c r="D9" s="138"/>
      <c r="E9" s="138"/>
      <c r="F9" s="23" t="s">
        <v>113</v>
      </c>
      <c r="G9" s="24">
        <v>170000</v>
      </c>
      <c r="H9" s="25">
        <f t="shared" si="0"/>
        <v>7378000</v>
      </c>
      <c r="I9" s="147"/>
      <c r="J9" s="41"/>
    </row>
    <row r="10" spans="1:24" ht="24" customHeight="1" x14ac:dyDescent="0.2">
      <c r="A10" s="145"/>
      <c r="B10" s="145"/>
      <c r="C10" s="27">
        <v>2.85</v>
      </c>
      <c r="D10" s="138"/>
      <c r="E10" s="138"/>
      <c r="F10" s="23" t="s">
        <v>17</v>
      </c>
      <c r="G10" s="24">
        <v>172000</v>
      </c>
      <c r="H10" s="25">
        <f t="shared" si="0"/>
        <v>7464800</v>
      </c>
      <c r="I10" s="147"/>
      <c r="J10" s="41"/>
    </row>
    <row r="11" spans="1:24" ht="26.25" customHeight="1" x14ac:dyDescent="0.2">
      <c r="A11" s="145"/>
      <c r="B11" s="145"/>
      <c r="C11" s="27">
        <v>2.95</v>
      </c>
      <c r="D11" s="138"/>
      <c r="E11" s="138"/>
      <c r="F11" s="23" t="s">
        <v>181</v>
      </c>
      <c r="G11" s="24">
        <v>175000</v>
      </c>
      <c r="H11" s="25">
        <f t="shared" si="0"/>
        <v>7595000</v>
      </c>
      <c r="I11" s="147"/>
      <c r="J11" s="41"/>
    </row>
    <row r="12" spans="1:24" s="3" customFormat="1" ht="32.25" customHeight="1" x14ac:dyDescent="0.25">
      <c r="A12" s="172" t="s">
        <v>14</v>
      </c>
      <c r="B12" s="173"/>
      <c r="C12" s="173"/>
      <c r="D12" s="173"/>
      <c r="E12" s="173"/>
      <c r="F12" s="173"/>
      <c r="G12" s="173"/>
      <c r="H12" s="173"/>
      <c r="I12" s="173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</row>
    <row r="13" spans="1:24" s="4" customFormat="1" ht="30" customHeight="1" x14ac:dyDescent="0.2">
      <c r="A13" s="135" t="s">
        <v>0</v>
      </c>
      <c r="B13" s="135" t="s">
        <v>3</v>
      </c>
      <c r="C13" s="135" t="s">
        <v>11</v>
      </c>
      <c r="D13" s="165" t="s">
        <v>6</v>
      </c>
      <c r="E13" s="166"/>
      <c r="F13" s="135" t="s">
        <v>7</v>
      </c>
      <c r="G13" s="146" t="s">
        <v>58</v>
      </c>
      <c r="H13" s="146"/>
      <c r="I13" s="135" t="s">
        <v>8</v>
      </c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</row>
    <row r="14" spans="1:24" s="5" customFormat="1" ht="25.5" x14ac:dyDescent="0.25">
      <c r="A14" s="135"/>
      <c r="B14" s="135"/>
      <c r="C14" s="135"/>
      <c r="D14" s="167"/>
      <c r="E14" s="168"/>
      <c r="F14" s="135"/>
      <c r="G14" s="59" t="s">
        <v>56</v>
      </c>
      <c r="H14" s="21" t="s">
        <v>57</v>
      </c>
      <c r="I14" s="135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</row>
    <row r="15" spans="1:24" s="5" customFormat="1" ht="28.5" customHeight="1" x14ac:dyDescent="0.25">
      <c r="A15" s="220"/>
      <c r="B15" s="220"/>
      <c r="C15" s="144" t="s">
        <v>173</v>
      </c>
      <c r="D15" s="225">
        <v>41</v>
      </c>
      <c r="E15" s="226"/>
      <c r="F15" s="114" t="s">
        <v>178</v>
      </c>
      <c r="G15" s="24">
        <v>178000</v>
      </c>
      <c r="H15" s="25">
        <f>G15*D15</f>
        <v>7298000</v>
      </c>
      <c r="I15" s="220" t="s">
        <v>179</v>
      </c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</row>
    <row r="16" spans="1:24" s="5" customFormat="1" ht="27.75" customHeight="1" x14ac:dyDescent="0.25">
      <c r="A16" s="221"/>
      <c r="B16" s="221"/>
      <c r="C16" s="141"/>
      <c r="D16" s="227"/>
      <c r="E16" s="228"/>
      <c r="F16" s="114" t="s">
        <v>189</v>
      </c>
      <c r="G16" s="24">
        <v>178000</v>
      </c>
      <c r="H16" s="25">
        <f>G16*D15</f>
        <v>7298000</v>
      </c>
      <c r="I16" s="229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</row>
    <row r="17" spans="1:24" s="5" customFormat="1" ht="27.75" customHeight="1" x14ac:dyDescent="0.25">
      <c r="A17" s="221"/>
      <c r="B17" s="221"/>
      <c r="C17" s="141"/>
      <c r="D17" s="227"/>
      <c r="E17" s="228"/>
      <c r="F17" s="114" t="s">
        <v>98</v>
      </c>
      <c r="G17" s="24">
        <v>178000</v>
      </c>
      <c r="H17" s="25">
        <f>G17*D15</f>
        <v>7298000</v>
      </c>
      <c r="I17" s="229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</row>
    <row r="18" spans="1:24" s="5" customFormat="1" ht="27.75" customHeight="1" x14ac:dyDescent="0.25">
      <c r="A18" s="221"/>
      <c r="B18" s="221"/>
      <c r="C18" s="142"/>
      <c r="D18" s="227"/>
      <c r="E18" s="228"/>
      <c r="F18" s="114">
        <v>12</v>
      </c>
      <c r="G18" s="24">
        <v>178000</v>
      </c>
      <c r="H18" s="25">
        <f>G18*D15</f>
        <v>7298000</v>
      </c>
      <c r="I18" s="229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</row>
    <row r="19" spans="1:24" s="5" customFormat="1" ht="25.5" customHeight="1" x14ac:dyDescent="0.25">
      <c r="A19" s="221"/>
      <c r="B19" s="221"/>
      <c r="C19" s="27">
        <v>2.85</v>
      </c>
      <c r="D19" s="227"/>
      <c r="E19" s="228"/>
      <c r="F19" s="114">
        <v>16</v>
      </c>
      <c r="G19" s="24">
        <v>180000</v>
      </c>
      <c r="H19" s="25">
        <f>G19*D15</f>
        <v>7380000</v>
      </c>
      <c r="I19" s="229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</row>
    <row r="20" spans="1:24" s="1" customFormat="1" ht="30" customHeight="1" x14ac:dyDescent="0.2">
      <c r="A20" s="222"/>
      <c r="B20" s="222"/>
      <c r="C20" s="63">
        <v>2.62</v>
      </c>
      <c r="D20" s="138">
        <v>53.1</v>
      </c>
      <c r="E20" s="138"/>
      <c r="F20" s="28">
        <v>2</v>
      </c>
      <c r="G20" s="24">
        <v>173000</v>
      </c>
      <c r="H20" s="25">
        <f>$D$20*G20</f>
        <v>9186300</v>
      </c>
      <c r="I20" s="62" t="s">
        <v>60</v>
      </c>
      <c r="J20" s="41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s="1" customFormat="1" ht="30" customHeight="1" x14ac:dyDescent="0.2">
      <c r="A21" s="63" t="s">
        <v>1</v>
      </c>
      <c r="B21" s="63" t="s">
        <v>89</v>
      </c>
      <c r="C21" s="63">
        <v>2.62</v>
      </c>
      <c r="D21" s="138">
        <v>56.6</v>
      </c>
      <c r="E21" s="138"/>
      <c r="F21" s="23" t="s">
        <v>2</v>
      </c>
      <c r="G21" s="24">
        <v>165000</v>
      </c>
      <c r="H21" s="25">
        <f>G21*$D$21</f>
        <v>9339000</v>
      </c>
      <c r="I21" s="62" t="s">
        <v>65</v>
      </c>
      <c r="J21" s="41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s="1" customFormat="1" ht="30" customHeight="1" x14ac:dyDescent="0.2">
      <c r="A22" s="145" t="s">
        <v>4</v>
      </c>
      <c r="B22" s="145" t="s">
        <v>110</v>
      </c>
      <c r="C22" s="145">
        <v>2.67</v>
      </c>
      <c r="D22" s="178">
        <v>58.6</v>
      </c>
      <c r="E22" s="161"/>
      <c r="F22" s="28" t="s">
        <v>37</v>
      </c>
      <c r="G22" s="24">
        <v>173000</v>
      </c>
      <c r="H22" s="25">
        <f>G22*58.6</f>
        <v>10137800</v>
      </c>
      <c r="I22" s="181" t="s">
        <v>40</v>
      </c>
      <c r="J22" s="41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s="1" customFormat="1" ht="30" customHeight="1" x14ac:dyDescent="0.2">
      <c r="A23" s="145"/>
      <c r="B23" s="145"/>
      <c r="C23" s="145"/>
      <c r="D23" s="164"/>
      <c r="E23" s="163"/>
      <c r="F23" s="28" t="s">
        <v>35</v>
      </c>
      <c r="G23" s="24">
        <v>174000</v>
      </c>
      <c r="H23" s="25">
        <f t="shared" ref="H23:H26" si="1">G23*58.6</f>
        <v>10196400</v>
      </c>
      <c r="I23" s="182"/>
      <c r="J23" s="41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s="1" customFormat="1" ht="30" customHeight="1" x14ac:dyDescent="0.2">
      <c r="A24" s="145"/>
      <c r="B24" s="145"/>
      <c r="C24" s="145"/>
      <c r="D24" s="164"/>
      <c r="E24" s="163"/>
      <c r="F24" s="28" t="s">
        <v>22</v>
      </c>
      <c r="G24" s="24">
        <v>175000</v>
      </c>
      <c r="H24" s="25">
        <f t="shared" si="1"/>
        <v>10255000</v>
      </c>
      <c r="I24" s="182"/>
      <c r="J24" s="41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s="1" customFormat="1" ht="30" customHeight="1" x14ac:dyDescent="0.2">
      <c r="A25" s="145"/>
      <c r="B25" s="145"/>
      <c r="C25" s="145"/>
      <c r="D25" s="164"/>
      <c r="E25" s="163"/>
      <c r="F25" s="28" t="s">
        <v>168</v>
      </c>
      <c r="G25" s="24">
        <v>176000</v>
      </c>
      <c r="H25" s="25">
        <f t="shared" si="1"/>
        <v>10313600</v>
      </c>
      <c r="I25" s="182"/>
      <c r="J25" s="41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s="1" customFormat="1" ht="30" customHeight="1" x14ac:dyDescent="0.2">
      <c r="A26" s="145"/>
      <c r="B26" s="145"/>
      <c r="C26" s="145"/>
      <c r="D26" s="164"/>
      <c r="E26" s="163"/>
      <c r="F26" s="28" t="s">
        <v>76</v>
      </c>
      <c r="G26" s="24">
        <v>177000</v>
      </c>
      <c r="H26" s="25">
        <f t="shared" si="1"/>
        <v>10372200</v>
      </c>
      <c r="I26" s="182"/>
      <c r="J26" s="41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s="1" customFormat="1" ht="30" customHeight="1" x14ac:dyDescent="0.2">
      <c r="A27" s="145"/>
      <c r="B27" s="145"/>
      <c r="C27" s="27">
        <v>2.85</v>
      </c>
      <c r="D27" s="178">
        <v>59.1</v>
      </c>
      <c r="E27" s="161"/>
      <c r="F27" s="28">
        <v>16</v>
      </c>
      <c r="G27" s="24">
        <v>183000</v>
      </c>
      <c r="H27" s="25">
        <f>G27*59.1</f>
        <v>10815300</v>
      </c>
      <c r="I27" s="129" t="s">
        <v>123</v>
      </c>
      <c r="J27" s="41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s="1" customFormat="1" ht="30" customHeight="1" x14ac:dyDescent="0.2">
      <c r="A28" s="137" t="s">
        <v>1</v>
      </c>
      <c r="B28" s="60" t="s">
        <v>89</v>
      </c>
      <c r="C28" s="29">
        <v>2.62</v>
      </c>
      <c r="D28" s="138">
        <v>60.6</v>
      </c>
      <c r="E28" s="138"/>
      <c r="F28" s="30">
        <v>2</v>
      </c>
      <c r="G28" s="31">
        <v>165000</v>
      </c>
      <c r="H28" s="25">
        <f>G28*D28</f>
        <v>9999000</v>
      </c>
      <c r="I28" s="32" t="s">
        <v>109</v>
      </c>
      <c r="J28" s="41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s="1" customFormat="1" ht="30" customHeight="1" x14ac:dyDescent="0.2">
      <c r="A29" s="137"/>
      <c r="B29" s="175" t="s">
        <v>108</v>
      </c>
      <c r="C29" s="144">
        <v>2.67</v>
      </c>
      <c r="D29" s="138">
        <v>61.9</v>
      </c>
      <c r="E29" s="138"/>
      <c r="F29" s="23" t="s">
        <v>20</v>
      </c>
      <c r="G29" s="24">
        <v>167000</v>
      </c>
      <c r="H29" s="25">
        <f>$D$29*G29</f>
        <v>10337300</v>
      </c>
      <c r="I29" s="147" t="s">
        <v>50</v>
      </c>
      <c r="J29" s="41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s="1" customFormat="1" ht="30" customHeight="1" x14ac:dyDescent="0.2">
      <c r="A30" s="137"/>
      <c r="B30" s="176"/>
      <c r="C30" s="141"/>
      <c r="D30" s="138"/>
      <c r="E30" s="138"/>
      <c r="F30" s="23" t="s">
        <v>96</v>
      </c>
      <c r="G30" s="24">
        <v>168000</v>
      </c>
      <c r="H30" s="25">
        <f>$D$29*G30</f>
        <v>10399200</v>
      </c>
      <c r="I30" s="147"/>
      <c r="J30" s="41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s="1" customFormat="1" ht="30" customHeight="1" x14ac:dyDescent="0.2">
      <c r="A31" s="137"/>
      <c r="B31" s="176"/>
      <c r="C31" s="141"/>
      <c r="D31" s="138"/>
      <c r="E31" s="138"/>
      <c r="F31" s="23" t="s">
        <v>22</v>
      </c>
      <c r="G31" s="24">
        <v>169000</v>
      </c>
      <c r="H31" s="25">
        <f>$D$29*G31</f>
        <v>10461100</v>
      </c>
      <c r="I31" s="117" t="s">
        <v>49</v>
      </c>
      <c r="J31" s="41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s="1" customFormat="1" ht="30" customHeight="1" x14ac:dyDescent="0.2">
      <c r="A32" s="145" t="s">
        <v>4</v>
      </c>
      <c r="B32" s="176"/>
      <c r="C32" s="141"/>
      <c r="D32" s="138">
        <v>62.5</v>
      </c>
      <c r="E32" s="138"/>
      <c r="F32" s="23" t="s">
        <v>24</v>
      </c>
      <c r="G32" s="24">
        <v>171000</v>
      </c>
      <c r="H32" s="25">
        <f>$D$32*G32</f>
        <v>10687500</v>
      </c>
      <c r="I32" s="147" t="s">
        <v>26</v>
      </c>
      <c r="J32" s="41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s="1" customFormat="1" ht="30" customHeight="1" x14ac:dyDescent="0.2">
      <c r="A33" s="145"/>
      <c r="B33" s="176"/>
      <c r="C33" s="141"/>
      <c r="D33" s="138"/>
      <c r="E33" s="138"/>
      <c r="F33" s="28" t="s">
        <v>76</v>
      </c>
      <c r="G33" s="24">
        <v>174000</v>
      </c>
      <c r="H33" s="25">
        <f t="shared" ref="H33" si="2">$D$32*G33</f>
        <v>10875000</v>
      </c>
      <c r="I33" s="147"/>
      <c r="J33" s="41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s="1" customFormat="1" ht="30" customHeight="1" x14ac:dyDescent="0.2">
      <c r="A34" s="22" t="s">
        <v>1</v>
      </c>
      <c r="B34" s="176"/>
      <c r="C34" s="141"/>
      <c r="D34" s="138">
        <v>63.6</v>
      </c>
      <c r="E34" s="138"/>
      <c r="F34" s="23" t="s">
        <v>69</v>
      </c>
      <c r="G34" s="24">
        <v>168000</v>
      </c>
      <c r="H34" s="25">
        <f>G34*D34</f>
        <v>10684800</v>
      </c>
      <c r="I34" s="62" t="s">
        <v>61</v>
      </c>
      <c r="J34" s="41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s="1" customFormat="1" ht="30" customHeight="1" x14ac:dyDescent="0.2">
      <c r="A35" s="145" t="s">
        <v>4</v>
      </c>
      <c r="B35" s="176"/>
      <c r="C35" s="142"/>
      <c r="D35" s="138">
        <v>64.3</v>
      </c>
      <c r="E35" s="138"/>
      <c r="F35" s="23" t="s">
        <v>25</v>
      </c>
      <c r="G35" s="24">
        <v>173000</v>
      </c>
      <c r="H35" s="25">
        <f>$D$35*G35</f>
        <v>11123900</v>
      </c>
      <c r="I35" s="52" t="s">
        <v>62</v>
      </c>
      <c r="J35" s="41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s="1" customFormat="1" ht="30" customHeight="1" x14ac:dyDescent="0.2">
      <c r="A36" s="145"/>
      <c r="B36" s="176"/>
      <c r="C36" s="27">
        <v>2.85</v>
      </c>
      <c r="D36" s="178">
        <v>64.599999999999994</v>
      </c>
      <c r="E36" s="161"/>
      <c r="F36" s="23" t="s">
        <v>17</v>
      </c>
      <c r="G36" s="24">
        <v>179000</v>
      </c>
      <c r="H36" s="25">
        <f>$D$36*G36</f>
        <v>11563399.999999998</v>
      </c>
      <c r="I36" s="181" t="s">
        <v>70</v>
      </c>
      <c r="J36" s="41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s="1" customFormat="1" ht="30" customHeight="1" x14ac:dyDescent="0.2">
      <c r="A37" s="145"/>
      <c r="B37" s="177"/>
      <c r="C37" s="27">
        <v>2.95</v>
      </c>
      <c r="D37" s="179"/>
      <c r="E37" s="180"/>
      <c r="F37" s="28">
        <v>17</v>
      </c>
      <c r="G37" s="24">
        <v>184000</v>
      </c>
      <c r="H37" s="25">
        <f>$D$36*G37</f>
        <v>11886399.999999998</v>
      </c>
      <c r="I37" s="183"/>
      <c r="J37" s="41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s="1" customFormat="1" ht="30" customHeight="1" x14ac:dyDescent="0.2">
      <c r="A38" s="137" t="s">
        <v>1</v>
      </c>
      <c r="B38" s="175" t="s">
        <v>107</v>
      </c>
      <c r="C38" s="175">
        <v>2.67</v>
      </c>
      <c r="D38" s="138">
        <v>68.099999999999994</v>
      </c>
      <c r="E38" s="138"/>
      <c r="F38" s="30" t="s">
        <v>157</v>
      </c>
      <c r="G38" s="31">
        <v>167000</v>
      </c>
      <c r="H38" s="25">
        <f>$D$38*G38</f>
        <v>11372699.999999998</v>
      </c>
      <c r="I38" s="174" t="s">
        <v>29</v>
      </c>
      <c r="J38" s="41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s="1" customFormat="1" ht="30" customHeight="1" x14ac:dyDescent="0.2">
      <c r="A39" s="137"/>
      <c r="B39" s="176"/>
      <c r="C39" s="176"/>
      <c r="D39" s="138"/>
      <c r="E39" s="138"/>
      <c r="F39" s="30" t="s">
        <v>131</v>
      </c>
      <c r="G39" s="31">
        <v>168000</v>
      </c>
      <c r="H39" s="25">
        <f t="shared" ref="H39" si="3">$D$38*G39</f>
        <v>11440799.999999998</v>
      </c>
      <c r="I39" s="174"/>
      <c r="J39" s="41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s="1" customFormat="1" ht="30" customHeight="1" x14ac:dyDescent="0.2">
      <c r="A40" s="137"/>
      <c r="B40" s="176"/>
      <c r="C40" s="176"/>
      <c r="D40" s="138"/>
      <c r="E40" s="138"/>
      <c r="F40" s="30">
        <v>11</v>
      </c>
      <c r="G40" s="31">
        <v>169000</v>
      </c>
      <c r="H40" s="25">
        <f>$D$38*G40</f>
        <v>11508899.999999998</v>
      </c>
      <c r="I40" s="174"/>
      <c r="J40" s="41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  <row r="41" spans="1:24" s="1" customFormat="1" ht="30" customHeight="1" x14ac:dyDescent="0.2">
      <c r="A41" s="137" t="s">
        <v>4</v>
      </c>
      <c r="B41" s="176"/>
      <c r="C41" s="176"/>
      <c r="D41" s="138">
        <v>69</v>
      </c>
      <c r="E41" s="138"/>
      <c r="F41" s="30">
        <v>12</v>
      </c>
      <c r="G41" s="31">
        <v>170000</v>
      </c>
      <c r="H41" s="25">
        <f>$D$41*G41</f>
        <v>11730000</v>
      </c>
      <c r="I41" s="174" t="s">
        <v>30</v>
      </c>
      <c r="J41" s="41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</row>
    <row r="42" spans="1:24" s="1" customFormat="1" ht="30" customHeight="1" x14ac:dyDescent="0.2">
      <c r="A42" s="137"/>
      <c r="B42" s="176"/>
      <c r="C42" s="176"/>
      <c r="D42" s="138"/>
      <c r="E42" s="138"/>
      <c r="F42" s="30" t="s">
        <v>97</v>
      </c>
      <c r="G42" s="31">
        <v>173000</v>
      </c>
      <c r="H42" s="25">
        <f t="shared" ref="H42" si="4">$D$41*G42</f>
        <v>11937000</v>
      </c>
      <c r="I42" s="174"/>
      <c r="J42" s="41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</row>
    <row r="43" spans="1:24" s="1" customFormat="1" ht="30" customHeight="1" x14ac:dyDescent="0.2">
      <c r="A43" s="29" t="s">
        <v>1</v>
      </c>
      <c r="B43" s="176"/>
      <c r="C43" s="176"/>
      <c r="D43" s="138">
        <v>69.099999999999994</v>
      </c>
      <c r="E43" s="138"/>
      <c r="F43" s="30">
        <v>5</v>
      </c>
      <c r="G43" s="31">
        <v>167000</v>
      </c>
      <c r="H43" s="25">
        <f>$D$43*G43</f>
        <v>11539699.999999998</v>
      </c>
      <c r="I43" s="32" t="s">
        <v>137</v>
      </c>
      <c r="J43" s="41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</row>
    <row r="44" spans="1:24" s="1" customFormat="1" ht="30" customHeight="1" x14ac:dyDescent="0.2">
      <c r="A44" s="137" t="s">
        <v>4</v>
      </c>
      <c r="B44" s="176"/>
      <c r="C44" s="177"/>
      <c r="D44" s="178">
        <v>70</v>
      </c>
      <c r="E44" s="161"/>
      <c r="F44" s="30">
        <v>13</v>
      </c>
      <c r="G44" s="31">
        <v>170000</v>
      </c>
      <c r="H44" s="25">
        <f>$D$44*G44</f>
        <v>11900000</v>
      </c>
      <c r="I44" s="174" t="s">
        <v>64</v>
      </c>
      <c r="J44" s="41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</row>
    <row r="45" spans="1:24" s="1" customFormat="1" ht="30" customHeight="1" x14ac:dyDescent="0.2">
      <c r="A45" s="137"/>
      <c r="B45" s="176"/>
      <c r="C45" s="27">
        <v>2.85</v>
      </c>
      <c r="D45" s="164"/>
      <c r="E45" s="163"/>
      <c r="F45" s="30">
        <v>16</v>
      </c>
      <c r="G45" s="31">
        <v>179000</v>
      </c>
      <c r="H45" s="25">
        <f t="shared" ref="H45:H46" si="5">$D$44*G45</f>
        <v>12530000</v>
      </c>
      <c r="I45" s="174"/>
      <c r="J45" s="41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</row>
    <row r="46" spans="1:24" s="1" customFormat="1" ht="30" customHeight="1" x14ac:dyDescent="0.2">
      <c r="A46" s="137"/>
      <c r="B46" s="177"/>
      <c r="C46" s="27">
        <v>2.95</v>
      </c>
      <c r="D46" s="179"/>
      <c r="E46" s="180"/>
      <c r="F46" s="30">
        <v>17</v>
      </c>
      <c r="G46" s="31">
        <v>184000</v>
      </c>
      <c r="H46" s="25">
        <f t="shared" si="5"/>
        <v>12880000</v>
      </c>
      <c r="I46" s="174"/>
      <c r="J46" s="41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</row>
    <row r="47" spans="1:24" s="3" customFormat="1" ht="30.75" customHeight="1" x14ac:dyDescent="0.25">
      <c r="A47" s="172" t="s">
        <v>5</v>
      </c>
      <c r="B47" s="173"/>
      <c r="C47" s="173"/>
      <c r="D47" s="173"/>
      <c r="E47" s="173"/>
      <c r="F47" s="173"/>
      <c r="G47" s="173"/>
      <c r="H47" s="173"/>
      <c r="I47" s="173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</row>
    <row r="48" spans="1:24" s="4" customFormat="1" ht="30" customHeight="1" x14ac:dyDescent="0.2">
      <c r="A48" s="135" t="s">
        <v>0</v>
      </c>
      <c r="B48" s="135" t="s">
        <v>3</v>
      </c>
      <c r="C48" s="135" t="s">
        <v>11</v>
      </c>
      <c r="D48" s="165" t="s">
        <v>6</v>
      </c>
      <c r="E48" s="166"/>
      <c r="F48" s="135" t="s">
        <v>7</v>
      </c>
      <c r="G48" s="146" t="s">
        <v>58</v>
      </c>
      <c r="H48" s="146"/>
      <c r="I48" s="135" t="s">
        <v>8</v>
      </c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</row>
    <row r="49" spans="1:24" s="5" customFormat="1" ht="30" customHeight="1" x14ac:dyDescent="0.25">
      <c r="A49" s="135"/>
      <c r="B49" s="135"/>
      <c r="C49" s="135"/>
      <c r="D49" s="167"/>
      <c r="E49" s="168"/>
      <c r="F49" s="135"/>
      <c r="G49" s="59" t="s">
        <v>56</v>
      </c>
      <c r="H49" s="21" t="s">
        <v>57</v>
      </c>
      <c r="I49" s="135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</row>
    <row r="50" spans="1:24" ht="30" customHeight="1" x14ac:dyDescent="0.2">
      <c r="A50" s="145" t="s">
        <v>4</v>
      </c>
      <c r="B50" s="145" t="s">
        <v>106</v>
      </c>
      <c r="C50" s="63">
        <v>2.62</v>
      </c>
      <c r="D50" s="61">
        <v>67.2</v>
      </c>
      <c r="E50" s="199" t="s">
        <v>16</v>
      </c>
      <c r="F50" s="28">
        <v>2</v>
      </c>
      <c r="G50" s="24">
        <v>171000</v>
      </c>
      <c r="H50" s="25">
        <f>G50*D50</f>
        <v>11491200</v>
      </c>
      <c r="I50" s="62" t="s">
        <v>138</v>
      </c>
      <c r="J50" s="41"/>
    </row>
    <row r="51" spans="1:24" ht="30" customHeight="1" x14ac:dyDescent="0.2">
      <c r="A51" s="145"/>
      <c r="B51" s="145"/>
      <c r="C51" s="144">
        <v>2.67</v>
      </c>
      <c r="D51" s="223">
        <v>72.5</v>
      </c>
      <c r="E51" s="219"/>
      <c r="F51" s="28" t="s">
        <v>37</v>
      </c>
      <c r="G51" s="24">
        <v>173000</v>
      </c>
      <c r="H51" s="25">
        <f>G51*$D$51</f>
        <v>12542500</v>
      </c>
      <c r="I51" s="181" t="s">
        <v>32</v>
      </c>
      <c r="J51" s="41"/>
    </row>
    <row r="52" spans="1:24" ht="30" customHeight="1" x14ac:dyDescent="0.2">
      <c r="A52" s="145"/>
      <c r="B52" s="145"/>
      <c r="C52" s="141"/>
      <c r="D52" s="224"/>
      <c r="E52" s="219"/>
      <c r="F52" s="28" t="s">
        <v>158</v>
      </c>
      <c r="G52" s="24">
        <v>174000</v>
      </c>
      <c r="H52" s="25">
        <f t="shared" ref="H52" si="6">G52*$D$51</f>
        <v>12615000</v>
      </c>
      <c r="I52" s="182"/>
      <c r="J52" s="41"/>
    </row>
    <row r="53" spans="1:24" ht="30" customHeight="1" x14ac:dyDescent="0.2">
      <c r="A53" s="145"/>
      <c r="B53" s="145"/>
      <c r="C53" s="141"/>
      <c r="D53" s="223">
        <v>72.599999999999994</v>
      </c>
      <c r="E53" s="199" t="s">
        <v>9</v>
      </c>
      <c r="F53" s="28" t="s">
        <v>22</v>
      </c>
      <c r="G53" s="24">
        <v>175000</v>
      </c>
      <c r="H53" s="25">
        <f>G53*$D$53</f>
        <v>12704999.999999998</v>
      </c>
      <c r="I53" s="181" t="s">
        <v>33</v>
      </c>
      <c r="J53" s="41"/>
    </row>
    <row r="54" spans="1:24" ht="30" customHeight="1" x14ac:dyDescent="0.2">
      <c r="A54" s="145"/>
      <c r="B54" s="145"/>
      <c r="C54" s="141"/>
      <c r="D54" s="224"/>
      <c r="E54" s="219"/>
      <c r="F54" s="28" t="s">
        <v>130</v>
      </c>
      <c r="G54" s="24">
        <v>175000</v>
      </c>
      <c r="H54" s="25">
        <f t="shared" ref="H54" si="7">G54*$D$53</f>
        <v>12704999.999999998</v>
      </c>
      <c r="I54" s="182"/>
      <c r="J54" s="41"/>
    </row>
    <row r="55" spans="1:24" ht="30" customHeight="1" x14ac:dyDescent="0.2">
      <c r="A55" s="145"/>
      <c r="B55" s="145"/>
      <c r="C55" s="141"/>
      <c r="D55" s="136">
        <v>72.599999999999994</v>
      </c>
      <c r="E55" s="138" t="s">
        <v>10</v>
      </c>
      <c r="F55" s="28" t="s">
        <v>76</v>
      </c>
      <c r="G55" s="24">
        <v>176000</v>
      </c>
      <c r="H55" s="25">
        <f>G55*$D$55</f>
        <v>12777599.999999998</v>
      </c>
      <c r="I55" s="147" t="s">
        <v>34</v>
      </c>
      <c r="J55" s="41"/>
    </row>
    <row r="56" spans="1:24" ht="30" customHeight="1" x14ac:dyDescent="0.2">
      <c r="A56" s="145"/>
      <c r="B56" s="145"/>
      <c r="C56" s="27">
        <v>2.85</v>
      </c>
      <c r="D56" s="136"/>
      <c r="E56" s="138"/>
      <c r="F56" s="28">
        <v>16</v>
      </c>
      <c r="G56" s="24">
        <v>181000</v>
      </c>
      <c r="H56" s="25">
        <f t="shared" ref="H56:H57" si="8">G56*$D$55</f>
        <v>13140599.999999998</v>
      </c>
      <c r="I56" s="147"/>
      <c r="J56" s="41"/>
    </row>
    <row r="57" spans="1:24" ht="30" customHeight="1" x14ac:dyDescent="0.2">
      <c r="A57" s="145"/>
      <c r="B57" s="145"/>
      <c r="C57" s="27">
        <v>2.95</v>
      </c>
      <c r="D57" s="136"/>
      <c r="E57" s="138"/>
      <c r="F57" s="28">
        <v>17</v>
      </c>
      <c r="G57" s="24">
        <v>186000</v>
      </c>
      <c r="H57" s="25">
        <f t="shared" si="8"/>
        <v>13503599.999999998</v>
      </c>
      <c r="I57" s="147"/>
      <c r="J57" s="41"/>
    </row>
    <row r="58" spans="1:24" ht="30" customHeight="1" x14ac:dyDescent="0.2">
      <c r="A58" s="145" t="s">
        <v>4</v>
      </c>
      <c r="B58" s="144" t="s">
        <v>104</v>
      </c>
      <c r="C58" s="63">
        <v>2.62</v>
      </c>
      <c r="D58" s="136">
        <v>73.2</v>
      </c>
      <c r="E58" s="136"/>
      <c r="F58" s="28">
        <v>2</v>
      </c>
      <c r="G58" s="24">
        <v>173000</v>
      </c>
      <c r="H58" s="25">
        <f>G58*D58</f>
        <v>12663600</v>
      </c>
      <c r="I58" s="62" t="s">
        <v>102</v>
      </c>
      <c r="J58" s="41"/>
    </row>
    <row r="59" spans="1:24" ht="30" customHeight="1" x14ac:dyDescent="0.2">
      <c r="A59" s="145"/>
      <c r="B59" s="141"/>
      <c r="C59" s="145">
        <v>2.67</v>
      </c>
      <c r="D59" s="136">
        <v>78.599999999999994</v>
      </c>
      <c r="E59" s="136"/>
      <c r="F59" s="28" t="s">
        <v>159</v>
      </c>
      <c r="G59" s="24">
        <v>175000</v>
      </c>
      <c r="H59" s="25">
        <f>G59*$D$59</f>
        <v>13754999.999999998</v>
      </c>
      <c r="I59" s="147" t="s">
        <v>101</v>
      </c>
      <c r="J59" s="41"/>
    </row>
    <row r="60" spans="1:24" ht="30" customHeight="1" x14ac:dyDescent="0.2">
      <c r="A60" s="145"/>
      <c r="B60" s="141"/>
      <c r="C60" s="145"/>
      <c r="D60" s="136"/>
      <c r="E60" s="136"/>
      <c r="F60" s="28" t="s">
        <v>160</v>
      </c>
      <c r="G60" s="24">
        <v>176000</v>
      </c>
      <c r="H60" s="25">
        <f t="shared" ref="H60:H62" si="9">G60*$D$59</f>
        <v>13833599.999999998</v>
      </c>
      <c r="I60" s="147"/>
      <c r="J60" s="41"/>
    </row>
    <row r="61" spans="1:24" ht="30" customHeight="1" x14ac:dyDescent="0.2">
      <c r="A61" s="145"/>
      <c r="B61" s="141"/>
      <c r="C61" s="145"/>
      <c r="D61" s="136"/>
      <c r="E61" s="136"/>
      <c r="F61" s="28" t="s">
        <v>76</v>
      </c>
      <c r="G61" s="24">
        <v>177000</v>
      </c>
      <c r="H61" s="25">
        <f t="shared" si="9"/>
        <v>13912199.999999998</v>
      </c>
      <c r="I61" s="147"/>
      <c r="J61" s="41"/>
    </row>
    <row r="62" spans="1:24" ht="30" customHeight="1" x14ac:dyDescent="0.2">
      <c r="A62" s="145"/>
      <c r="B62" s="141"/>
      <c r="C62" s="27">
        <v>2.85</v>
      </c>
      <c r="D62" s="136"/>
      <c r="E62" s="136"/>
      <c r="F62" s="28">
        <v>16</v>
      </c>
      <c r="G62" s="24">
        <v>180000</v>
      </c>
      <c r="H62" s="25">
        <f t="shared" si="9"/>
        <v>14147999.999999998</v>
      </c>
      <c r="I62" s="147"/>
      <c r="J62" s="41"/>
    </row>
    <row r="63" spans="1:24" ht="30" customHeight="1" x14ac:dyDescent="0.2">
      <c r="A63" s="145"/>
      <c r="B63" s="141"/>
      <c r="C63" s="50">
        <v>3.25</v>
      </c>
      <c r="D63" s="136"/>
      <c r="E63" s="136"/>
      <c r="F63" s="28">
        <v>17</v>
      </c>
      <c r="G63" s="24">
        <v>185000</v>
      </c>
      <c r="H63" s="25">
        <f>G63*$D$59</f>
        <v>14540999.999999998</v>
      </c>
      <c r="I63" s="147"/>
      <c r="J63" s="41"/>
    </row>
    <row r="64" spans="1:24" ht="30" customHeight="1" x14ac:dyDescent="0.2">
      <c r="A64" s="145"/>
      <c r="B64" s="142"/>
      <c r="C64" s="63">
        <v>2.67</v>
      </c>
      <c r="D64" s="171">
        <v>80.599999999999994</v>
      </c>
      <c r="E64" s="171"/>
      <c r="F64" s="28">
        <v>13</v>
      </c>
      <c r="G64" s="24">
        <v>176000</v>
      </c>
      <c r="H64" s="25">
        <f>G64*$D$64</f>
        <v>14185599.999999998</v>
      </c>
      <c r="I64" s="62" t="s">
        <v>103</v>
      </c>
      <c r="J64" s="41"/>
    </row>
    <row r="65" spans="1:24" s="3" customFormat="1" ht="27" customHeight="1" x14ac:dyDescent="0.25">
      <c r="A65" s="172" t="s">
        <v>12</v>
      </c>
      <c r="B65" s="173"/>
      <c r="C65" s="173"/>
      <c r="D65" s="173"/>
      <c r="E65" s="173"/>
      <c r="F65" s="173"/>
      <c r="G65" s="173"/>
      <c r="H65" s="173"/>
      <c r="I65" s="173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</row>
    <row r="66" spans="1:24" s="4" customFormat="1" ht="30" customHeight="1" x14ac:dyDescent="0.2">
      <c r="A66" s="135" t="s">
        <v>0</v>
      </c>
      <c r="B66" s="135" t="s">
        <v>3</v>
      </c>
      <c r="C66" s="135" t="s">
        <v>11</v>
      </c>
      <c r="D66" s="165" t="s">
        <v>6</v>
      </c>
      <c r="E66" s="166"/>
      <c r="F66" s="135" t="s">
        <v>7</v>
      </c>
      <c r="G66" s="146" t="s">
        <v>58</v>
      </c>
      <c r="H66" s="146"/>
      <c r="I66" s="135" t="s">
        <v>8</v>
      </c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</row>
    <row r="67" spans="1:24" s="5" customFormat="1" ht="30" customHeight="1" x14ac:dyDescent="0.25">
      <c r="A67" s="135"/>
      <c r="B67" s="135"/>
      <c r="C67" s="135"/>
      <c r="D67" s="167"/>
      <c r="E67" s="168"/>
      <c r="F67" s="135"/>
      <c r="G67" s="59" t="s">
        <v>56</v>
      </c>
      <c r="H67" s="21" t="s">
        <v>57</v>
      </c>
      <c r="I67" s="135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</row>
    <row r="68" spans="1:24" ht="30" customHeight="1" x14ac:dyDescent="0.2">
      <c r="A68" s="145" t="s">
        <v>4</v>
      </c>
      <c r="B68" s="144" t="s">
        <v>105</v>
      </c>
      <c r="C68" s="22">
        <v>2.62</v>
      </c>
      <c r="D68" s="171">
        <v>96.8</v>
      </c>
      <c r="E68" s="171"/>
      <c r="F68" s="28">
        <v>2</v>
      </c>
      <c r="G68" s="24">
        <v>172000</v>
      </c>
      <c r="H68" s="25">
        <f>G68*96.8</f>
        <v>16649600</v>
      </c>
      <c r="I68" s="62" t="s">
        <v>99</v>
      </c>
      <c r="J68" s="41"/>
    </row>
    <row r="69" spans="1:24" ht="30" customHeight="1" x14ac:dyDescent="0.2">
      <c r="A69" s="145"/>
      <c r="B69" s="141"/>
      <c r="C69" s="145">
        <v>2.67</v>
      </c>
      <c r="D69" s="171">
        <v>96</v>
      </c>
      <c r="E69" s="171"/>
      <c r="F69" s="28" t="s">
        <v>159</v>
      </c>
      <c r="G69" s="24">
        <v>175000</v>
      </c>
      <c r="H69" s="25">
        <f>G69*96</f>
        <v>16800000</v>
      </c>
      <c r="I69" s="147" t="s">
        <v>122</v>
      </c>
      <c r="J69" s="41"/>
    </row>
    <row r="70" spans="1:24" ht="30" customHeight="1" x14ac:dyDescent="0.2">
      <c r="A70" s="145"/>
      <c r="B70" s="141"/>
      <c r="C70" s="145"/>
      <c r="D70" s="171"/>
      <c r="E70" s="171"/>
      <c r="F70" s="28" t="s">
        <v>98</v>
      </c>
      <c r="G70" s="24">
        <v>176000</v>
      </c>
      <c r="H70" s="25">
        <f t="shared" ref="H70:H74" si="10">G70*96</f>
        <v>16896000</v>
      </c>
      <c r="I70" s="147"/>
      <c r="J70" s="41"/>
    </row>
    <row r="71" spans="1:24" ht="30" customHeight="1" x14ac:dyDescent="0.2">
      <c r="A71" s="145"/>
      <c r="B71" s="141"/>
      <c r="C71" s="145"/>
      <c r="D71" s="171"/>
      <c r="E71" s="171"/>
      <c r="F71" s="28" t="s">
        <v>79</v>
      </c>
      <c r="G71" s="24">
        <v>176000</v>
      </c>
      <c r="H71" s="25">
        <f t="shared" si="10"/>
        <v>16896000</v>
      </c>
      <c r="I71" s="147"/>
      <c r="J71" s="41"/>
    </row>
    <row r="72" spans="1:24" ht="30" customHeight="1" x14ac:dyDescent="0.2">
      <c r="A72" s="145"/>
      <c r="B72" s="141"/>
      <c r="C72" s="145"/>
      <c r="D72" s="171"/>
      <c r="E72" s="171"/>
      <c r="F72" s="28">
        <v>15</v>
      </c>
      <c r="G72" s="24">
        <v>177000</v>
      </c>
      <c r="H72" s="25">
        <f t="shared" si="10"/>
        <v>16992000</v>
      </c>
      <c r="I72" s="147"/>
      <c r="J72" s="41"/>
    </row>
    <row r="73" spans="1:24" ht="30" customHeight="1" x14ac:dyDescent="0.2">
      <c r="A73" s="145"/>
      <c r="B73" s="141"/>
      <c r="C73" s="27">
        <v>2.85</v>
      </c>
      <c r="D73" s="171"/>
      <c r="E73" s="171"/>
      <c r="F73" s="28">
        <v>16</v>
      </c>
      <c r="G73" s="24">
        <v>182000</v>
      </c>
      <c r="H73" s="25">
        <f t="shared" si="10"/>
        <v>17472000</v>
      </c>
      <c r="I73" s="147"/>
      <c r="J73" s="41"/>
    </row>
    <row r="74" spans="1:24" ht="30" customHeight="1" x14ac:dyDescent="0.2">
      <c r="A74" s="145"/>
      <c r="B74" s="142"/>
      <c r="C74" s="27">
        <v>3.25</v>
      </c>
      <c r="D74" s="171"/>
      <c r="E74" s="171"/>
      <c r="F74" s="28">
        <v>17</v>
      </c>
      <c r="G74" s="24">
        <v>187000</v>
      </c>
      <c r="H74" s="25">
        <f t="shared" si="10"/>
        <v>17952000</v>
      </c>
      <c r="I74" s="147"/>
      <c r="J74" s="41"/>
    </row>
    <row r="76" spans="1:24" ht="15" customHeight="1" x14ac:dyDescent="0.2">
      <c r="A76" s="170"/>
      <c r="B76" s="170"/>
      <c r="C76" s="170"/>
      <c r="D76" s="170"/>
      <c r="E76" s="170"/>
      <c r="F76" s="170"/>
      <c r="G76" s="170"/>
      <c r="H76" s="170"/>
      <c r="I76" s="170"/>
      <c r="J76" s="13"/>
      <c r="K76" s="14"/>
    </row>
    <row r="77" spans="1:24" ht="1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4"/>
      <c r="K77" s="14"/>
    </row>
    <row r="78" spans="1:24" ht="15.7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4"/>
      <c r="K78" s="14"/>
    </row>
    <row r="79" spans="1:24" ht="1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4"/>
      <c r="K79" s="14"/>
    </row>
    <row r="80" spans="1:24" x14ac:dyDescent="0.2">
      <c r="A80" s="15"/>
      <c r="B80" s="16"/>
      <c r="C80" s="17"/>
      <c r="D80" s="18"/>
      <c r="E80" s="18"/>
      <c r="F80" s="14"/>
      <c r="G80" s="15"/>
      <c r="H80" s="19"/>
      <c r="I80" s="20"/>
      <c r="J80" s="14"/>
      <c r="K80" s="14"/>
    </row>
    <row r="81" spans="1:11" x14ac:dyDescent="0.2">
      <c r="A81" s="15"/>
      <c r="B81" s="16"/>
      <c r="C81" s="17"/>
      <c r="D81" s="18"/>
      <c r="E81" s="18"/>
      <c r="F81" s="14"/>
      <c r="G81" s="15"/>
      <c r="H81" s="19"/>
      <c r="I81" s="20"/>
      <c r="J81" s="14"/>
      <c r="K81" s="14"/>
    </row>
  </sheetData>
  <sheetProtection algorithmName="SHA-512" hashValue="AlW4oR6uHrVV5gu6QLr2n9nFOjIPh1iXvUZl7mBa9ac4H3boSyj0YH1i0U+1s5IZ4hZFJIzoTaWKpe6EwGQirQ==" saltValue="Tn7LAeTjEP4a7iOlmguILg==" spinCount="100000" sheet="1" objects="1" scenarios="1"/>
  <customSheetViews>
    <customSheetView guid="{777395F0-30E4-4C8C-8310-9E4F8E5054FE}" scale="85" showPageBreaks="1" fitToPage="1" printArea="1" view="pageBreakPreview">
      <selection activeCell="G20" sqref="G20"/>
      <pageMargins left="0.7" right="0.7" top="0.75" bottom="0.75" header="0.3" footer="0.3"/>
      <pageSetup paperSize="8" scale="70" fitToHeight="0" orientation="portrait" r:id="rId1"/>
    </customSheetView>
    <customSheetView guid="{DDAE2C89-5C3C-42EE-A083-73E796FC7263}" scale="98" showPageBreaks="1" fitToPage="1" printArea="1" view="pageBreakPreview" topLeftCell="A7">
      <selection activeCell="B15" sqref="B15:B20"/>
      <pageMargins left="0.7" right="0.7" top="0.75" bottom="0.75" header="0.3" footer="0.3"/>
      <pageSetup paperSize="9" scale="46" fitToHeight="0" orientation="portrait" r:id="rId2"/>
    </customSheetView>
  </customSheetViews>
  <mergeCells count="106">
    <mergeCell ref="A22:A27"/>
    <mergeCell ref="B22:B27"/>
    <mergeCell ref="C22:C26"/>
    <mergeCell ref="D13:E14"/>
    <mergeCell ref="D20:E20"/>
    <mergeCell ref="D22:E26"/>
    <mergeCell ref="D27:E27"/>
    <mergeCell ref="I22:I26"/>
    <mergeCell ref="D21:E21"/>
    <mergeCell ref="D15:E19"/>
    <mergeCell ref="I15:I19"/>
    <mergeCell ref="C15:C18"/>
    <mergeCell ref="A1:I1"/>
    <mergeCell ref="A2:I2"/>
    <mergeCell ref="A3:I3"/>
    <mergeCell ref="A12:I12"/>
    <mergeCell ref="A13:A14"/>
    <mergeCell ref="B13:B14"/>
    <mergeCell ref="C13:C14"/>
    <mergeCell ref="F13:F14"/>
    <mergeCell ref="G13:H13"/>
    <mergeCell ref="I13:I14"/>
    <mergeCell ref="A4:I4"/>
    <mergeCell ref="A5:A6"/>
    <mergeCell ref="B5:B6"/>
    <mergeCell ref="C5:C6"/>
    <mergeCell ref="D5:E6"/>
    <mergeCell ref="F5:F6"/>
    <mergeCell ref="G5:H5"/>
    <mergeCell ref="I5:I6"/>
    <mergeCell ref="I8:I11"/>
    <mergeCell ref="A7:A11"/>
    <mergeCell ref="B7:B11"/>
    <mergeCell ref="D7:E7"/>
    <mergeCell ref="C8:C9"/>
    <mergeCell ref="D8:E11"/>
    <mergeCell ref="A32:A33"/>
    <mergeCell ref="D32:E33"/>
    <mergeCell ref="I32:I33"/>
    <mergeCell ref="B29:B37"/>
    <mergeCell ref="C29:C35"/>
    <mergeCell ref="I36:I37"/>
    <mergeCell ref="D36:E37"/>
    <mergeCell ref="A28:A31"/>
    <mergeCell ref="D28:E28"/>
    <mergeCell ref="D29:E31"/>
    <mergeCell ref="I29:I30"/>
    <mergeCell ref="A35:A37"/>
    <mergeCell ref="D35:E35"/>
    <mergeCell ref="D34:E34"/>
    <mergeCell ref="G48:H48"/>
    <mergeCell ref="A38:A40"/>
    <mergeCell ref="D38:E40"/>
    <mergeCell ref="I38:I40"/>
    <mergeCell ref="A41:A42"/>
    <mergeCell ref="I41:I42"/>
    <mergeCell ref="C38:C44"/>
    <mergeCell ref="D44:E46"/>
    <mergeCell ref="B38:B46"/>
    <mergeCell ref="D41:E42"/>
    <mergeCell ref="D43:E43"/>
    <mergeCell ref="A66:A67"/>
    <mergeCell ref="B66:B67"/>
    <mergeCell ref="C66:C67"/>
    <mergeCell ref="F66:F67"/>
    <mergeCell ref="A58:A64"/>
    <mergeCell ref="D58:E58"/>
    <mergeCell ref="D64:E64"/>
    <mergeCell ref="B58:B64"/>
    <mergeCell ref="A76:I76"/>
    <mergeCell ref="G66:H66"/>
    <mergeCell ref="I66:I67"/>
    <mergeCell ref="A68:A74"/>
    <mergeCell ref="D68:E68"/>
    <mergeCell ref="C69:C72"/>
    <mergeCell ref="D69:E74"/>
    <mergeCell ref="I69:I74"/>
    <mergeCell ref="D66:E67"/>
    <mergeCell ref="B68:B74"/>
    <mergeCell ref="I59:I63"/>
    <mergeCell ref="C59:C61"/>
    <mergeCell ref="D59:E63"/>
    <mergeCell ref="A50:A57"/>
    <mergeCell ref="B50:B57"/>
    <mergeCell ref="E50:E52"/>
    <mergeCell ref="C51:C55"/>
    <mergeCell ref="A44:A46"/>
    <mergeCell ref="I48:I49"/>
    <mergeCell ref="A15:A20"/>
    <mergeCell ref="B15:B20"/>
    <mergeCell ref="A65:I65"/>
    <mergeCell ref="I51:I52"/>
    <mergeCell ref="I53:I54"/>
    <mergeCell ref="D48:E49"/>
    <mergeCell ref="E53:E54"/>
    <mergeCell ref="D55:D57"/>
    <mergeCell ref="E55:E57"/>
    <mergeCell ref="D51:D52"/>
    <mergeCell ref="D53:D54"/>
    <mergeCell ref="I55:I57"/>
    <mergeCell ref="I44:I46"/>
    <mergeCell ref="A47:I47"/>
    <mergeCell ref="A48:A49"/>
    <mergeCell ref="B48:B49"/>
    <mergeCell ref="C48:C49"/>
    <mergeCell ref="F48:F49"/>
  </mergeCells>
  <pageMargins left="0.7" right="0.7" top="0.75" bottom="0.75" header="0.3" footer="0.3"/>
  <pageSetup paperSize="9" scale="46" fitToHeight="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8B2D"/>
    <pageSetUpPr fitToPage="1"/>
  </sheetPr>
  <dimension ref="A1:X76"/>
  <sheetViews>
    <sheetView view="pageBreakPreview" topLeftCell="A7" zoomScaleNormal="85" zoomScaleSheetLayoutView="100" workbookViewId="0">
      <selection activeCell="H18" sqref="H18"/>
    </sheetView>
  </sheetViews>
  <sheetFormatPr defaultRowHeight="14.25" x14ac:dyDescent="0.2"/>
  <cols>
    <col min="1" max="1" width="15.42578125" style="6" customWidth="1"/>
    <col min="2" max="2" width="25.85546875" style="7" customWidth="1"/>
    <col min="3" max="3" width="15.5703125" style="8" customWidth="1"/>
    <col min="4" max="4" width="20.140625" style="9" customWidth="1"/>
    <col min="5" max="5" width="6.7109375" style="9" customWidth="1"/>
    <col min="6" max="6" width="20.85546875" style="2" customWidth="1"/>
    <col min="7" max="7" width="16.42578125" style="6" customWidth="1"/>
    <col min="8" max="8" width="16.42578125" style="10" customWidth="1"/>
    <col min="9" max="9" width="48.7109375" style="11" customWidth="1"/>
    <col min="10" max="10" width="35.5703125" style="36" customWidth="1"/>
    <col min="11" max="18" width="9.140625" style="36"/>
    <col min="19" max="19" width="17.28515625" style="36" bestFit="1" customWidth="1"/>
    <col min="20" max="24" width="9.140625" style="36"/>
    <col min="25" max="16384" width="9.140625" style="2"/>
  </cols>
  <sheetData>
    <row r="1" spans="1:24" ht="337.5" customHeight="1" x14ac:dyDescent="0.2">
      <c r="A1" s="148"/>
      <c r="B1" s="148"/>
      <c r="C1" s="148"/>
      <c r="D1" s="148"/>
      <c r="E1" s="148"/>
      <c r="F1" s="148"/>
      <c r="G1" s="148"/>
      <c r="H1" s="148"/>
      <c r="I1" s="148"/>
    </row>
    <row r="2" spans="1:24" ht="31.5" customHeight="1" x14ac:dyDescent="0.2">
      <c r="A2" s="150" t="s">
        <v>135</v>
      </c>
      <c r="B2" s="150"/>
      <c r="C2" s="150"/>
      <c r="D2" s="150"/>
      <c r="E2" s="150"/>
      <c r="F2" s="150"/>
      <c r="G2" s="150"/>
      <c r="H2" s="150"/>
      <c r="I2" s="150"/>
      <c r="J2" s="37"/>
      <c r="K2" s="37"/>
      <c r="L2" s="37"/>
      <c r="M2" s="37"/>
      <c r="N2" s="37"/>
      <c r="O2" s="37"/>
      <c r="P2" s="37"/>
      <c r="Q2" s="37"/>
    </row>
    <row r="3" spans="1:24" x14ac:dyDescent="0.2">
      <c r="A3" s="149">
        <v>45170</v>
      </c>
      <c r="B3" s="150"/>
      <c r="C3" s="150"/>
      <c r="D3" s="150"/>
      <c r="E3" s="150"/>
      <c r="F3" s="150"/>
      <c r="G3" s="150"/>
      <c r="H3" s="150"/>
      <c r="I3" s="150"/>
    </row>
    <row r="4" spans="1:24" s="3" customFormat="1" ht="18" x14ac:dyDescent="0.25">
      <c r="A4" s="172" t="s">
        <v>171</v>
      </c>
      <c r="B4" s="173"/>
      <c r="C4" s="173"/>
      <c r="D4" s="173"/>
      <c r="E4" s="173"/>
      <c r="F4" s="173"/>
      <c r="G4" s="173"/>
      <c r="H4" s="173"/>
      <c r="I4" s="173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</row>
    <row r="5" spans="1:24" s="4" customFormat="1" ht="15" x14ac:dyDescent="0.2">
      <c r="A5" s="135" t="s">
        <v>0</v>
      </c>
      <c r="B5" s="135" t="s">
        <v>3</v>
      </c>
      <c r="C5" s="135" t="s">
        <v>11</v>
      </c>
      <c r="D5" s="165" t="s">
        <v>6</v>
      </c>
      <c r="E5" s="166"/>
      <c r="F5" s="135" t="s">
        <v>7</v>
      </c>
      <c r="G5" s="146" t="s">
        <v>58</v>
      </c>
      <c r="H5" s="146"/>
      <c r="I5" s="135" t="s">
        <v>8</v>
      </c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</row>
    <row r="6" spans="1:24" s="5" customFormat="1" ht="25.5" x14ac:dyDescent="0.25">
      <c r="A6" s="135"/>
      <c r="B6" s="135"/>
      <c r="C6" s="135"/>
      <c r="D6" s="167"/>
      <c r="E6" s="168"/>
      <c r="F6" s="135"/>
      <c r="G6" s="109" t="s">
        <v>56</v>
      </c>
      <c r="H6" s="21" t="s">
        <v>57</v>
      </c>
      <c r="I6" s="135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</row>
    <row r="7" spans="1:24" ht="30" x14ac:dyDescent="0.2">
      <c r="A7" s="145" t="s">
        <v>1</v>
      </c>
      <c r="B7" s="145" t="s">
        <v>187</v>
      </c>
      <c r="C7" s="107" t="s">
        <v>172</v>
      </c>
      <c r="D7" s="138">
        <v>37.799999999999997</v>
      </c>
      <c r="E7" s="138"/>
      <c r="F7" s="23" t="s">
        <v>2</v>
      </c>
      <c r="G7" s="24">
        <v>172000</v>
      </c>
      <c r="H7" s="25">
        <f>G7*D7</f>
        <v>6501599.9999999991</v>
      </c>
      <c r="I7" s="106" t="s">
        <v>188</v>
      </c>
      <c r="J7" s="41"/>
    </row>
    <row r="8" spans="1:24" ht="21.75" customHeight="1" x14ac:dyDescent="0.2">
      <c r="A8" s="145"/>
      <c r="B8" s="145"/>
      <c r="C8" s="144" t="s">
        <v>173</v>
      </c>
      <c r="D8" s="138">
        <v>43.4</v>
      </c>
      <c r="E8" s="138"/>
      <c r="F8" s="23" t="s">
        <v>191</v>
      </c>
      <c r="G8" s="24">
        <v>170000</v>
      </c>
      <c r="H8" s="25">
        <f t="shared" ref="H8:H12" si="0">G8*$D$8</f>
        <v>7378000</v>
      </c>
      <c r="I8" s="147" t="s">
        <v>174</v>
      </c>
      <c r="J8" s="41"/>
    </row>
    <row r="9" spans="1:24" ht="18.75" customHeight="1" x14ac:dyDescent="0.2">
      <c r="A9" s="145"/>
      <c r="B9" s="145"/>
      <c r="C9" s="141"/>
      <c r="D9" s="138"/>
      <c r="E9" s="138"/>
      <c r="F9" s="23" t="s">
        <v>160</v>
      </c>
      <c r="G9" s="24">
        <v>171000</v>
      </c>
      <c r="H9" s="25">
        <f t="shared" si="0"/>
        <v>7421400</v>
      </c>
      <c r="I9" s="147"/>
      <c r="J9" s="41"/>
    </row>
    <row r="10" spans="1:24" ht="21" customHeight="1" x14ac:dyDescent="0.2">
      <c r="A10" s="145"/>
      <c r="B10" s="145"/>
      <c r="C10" s="142"/>
      <c r="D10" s="138"/>
      <c r="E10" s="138"/>
      <c r="F10" s="23" t="s">
        <v>185</v>
      </c>
      <c r="G10" s="24">
        <v>171000</v>
      </c>
      <c r="H10" s="25">
        <f t="shared" si="0"/>
        <v>7421400</v>
      </c>
      <c r="I10" s="147"/>
      <c r="J10" s="41"/>
    </row>
    <row r="11" spans="1:24" ht="21" customHeight="1" x14ac:dyDescent="0.2">
      <c r="A11" s="145"/>
      <c r="B11" s="145"/>
      <c r="C11" s="27">
        <v>2.85</v>
      </c>
      <c r="D11" s="138"/>
      <c r="E11" s="138"/>
      <c r="F11" s="23" t="s">
        <v>17</v>
      </c>
      <c r="G11" s="24">
        <v>172000</v>
      </c>
      <c r="H11" s="25">
        <f>G11*D8</f>
        <v>7464800</v>
      </c>
      <c r="I11" s="147"/>
      <c r="J11" s="41"/>
    </row>
    <row r="12" spans="1:24" ht="18.75" customHeight="1" x14ac:dyDescent="0.2">
      <c r="A12" s="145"/>
      <c r="B12" s="145"/>
      <c r="C12" s="27">
        <v>2.95</v>
      </c>
      <c r="D12" s="138"/>
      <c r="E12" s="138"/>
      <c r="F12" s="23" t="s">
        <v>181</v>
      </c>
      <c r="G12" s="24">
        <v>175000</v>
      </c>
      <c r="H12" s="25">
        <f t="shared" si="0"/>
        <v>7595000</v>
      </c>
      <c r="I12" s="147"/>
      <c r="J12" s="41"/>
    </row>
    <row r="13" spans="1:24" s="3" customFormat="1" ht="18" x14ac:dyDescent="0.25">
      <c r="A13" s="172" t="s">
        <v>14</v>
      </c>
      <c r="B13" s="173"/>
      <c r="C13" s="173"/>
      <c r="D13" s="173"/>
      <c r="E13" s="173"/>
      <c r="F13" s="173"/>
      <c r="G13" s="173"/>
      <c r="H13" s="173"/>
      <c r="I13" s="173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</row>
    <row r="14" spans="1:24" s="4" customFormat="1" ht="15" x14ac:dyDescent="0.2">
      <c r="A14" s="135" t="s">
        <v>0</v>
      </c>
      <c r="B14" s="135" t="s">
        <v>3</v>
      </c>
      <c r="C14" s="135" t="s">
        <v>11</v>
      </c>
      <c r="D14" s="165" t="s">
        <v>6</v>
      </c>
      <c r="E14" s="166"/>
      <c r="F14" s="135" t="s">
        <v>7</v>
      </c>
      <c r="G14" s="146" t="s">
        <v>58</v>
      </c>
      <c r="H14" s="146"/>
      <c r="I14" s="135" t="s">
        <v>8</v>
      </c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</row>
    <row r="15" spans="1:24" s="5" customFormat="1" ht="25.5" x14ac:dyDescent="0.25">
      <c r="A15" s="135"/>
      <c r="B15" s="135"/>
      <c r="C15" s="135"/>
      <c r="D15" s="167"/>
      <c r="E15" s="168"/>
      <c r="F15" s="135"/>
      <c r="G15" s="59" t="s">
        <v>56</v>
      </c>
      <c r="H15" s="21" t="s">
        <v>57</v>
      </c>
      <c r="I15" s="135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</row>
    <row r="16" spans="1:24" s="5" customFormat="1" ht="24" customHeight="1" x14ac:dyDescent="0.25">
      <c r="A16" s="220"/>
      <c r="B16" s="220"/>
      <c r="C16" s="144" t="s">
        <v>173</v>
      </c>
      <c r="D16" s="225">
        <v>41</v>
      </c>
      <c r="E16" s="226"/>
      <c r="F16" s="119" t="s">
        <v>195</v>
      </c>
      <c r="G16" s="81">
        <v>178000</v>
      </c>
      <c r="H16" s="82">
        <f>G16*D16</f>
        <v>7298000</v>
      </c>
      <c r="I16" s="220" t="s">
        <v>179</v>
      </c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</row>
    <row r="17" spans="1:24" s="5" customFormat="1" ht="24" customHeight="1" x14ac:dyDescent="0.25">
      <c r="A17" s="221"/>
      <c r="B17" s="221"/>
      <c r="C17" s="141"/>
      <c r="D17" s="227"/>
      <c r="E17" s="228"/>
      <c r="F17" s="119">
        <v>11</v>
      </c>
      <c r="G17" s="134">
        <v>178000</v>
      </c>
      <c r="H17" s="25">
        <f>G17*D16</f>
        <v>7298000</v>
      </c>
      <c r="I17" s="221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</row>
    <row r="18" spans="1:24" s="5" customFormat="1" ht="25.5" customHeight="1" x14ac:dyDescent="0.25">
      <c r="A18" s="221"/>
      <c r="B18" s="221"/>
      <c r="C18" s="142"/>
      <c r="D18" s="227"/>
      <c r="E18" s="228"/>
      <c r="F18" s="114">
        <v>13</v>
      </c>
      <c r="G18" s="134">
        <v>178000</v>
      </c>
      <c r="H18" s="25">
        <f>G18*D16</f>
        <v>7298000</v>
      </c>
      <c r="I18" s="229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</row>
    <row r="19" spans="1:24" s="5" customFormat="1" ht="24.75" customHeight="1" x14ac:dyDescent="0.25">
      <c r="A19" s="221"/>
      <c r="B19" s="221"/>
      <c r="C19" s="27">
        <v>2.85</v>
      </c>
      <c r="D19" s="227"/>
      <c r="E19" s="228"/>
      <c r="F19" s="114">
        <v>16</v>
      </c>
      <c r="G19" s="24">
        <v>180000</v>
      </c>
      <c r="H19" s="25">
        <f>G19*D16</f>
        <v>7380000</v>
      </c>
      <c r="I19" s="229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</row>
    <row r="20" spans="1:24" s="5" customFormat="1" ht="27" customHeight="1" x14ac:dyDescent="0.25">
      <c r="A20" s="221"/>
      <c r="B20" s="221"/>
      <c r="C20" s="27">
        <v>2.95</v>
      </c>
      <c r="D20" s="240"/>
      <c r="E20" s="241"/>
      <c r="F20" s="114">
        <v>17</v>
      </c>
      <c r="G20" s="24">
        <v>182000</v>
      </c>
      <c r="H20" s="25">
        <f>G20*D16</f>
        <v>7462000</v>
      </c>
      <c r="I20" s="242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</row>
    <row r="21" spans="1:24" s="1" customFormat="1" ht="30" customHeight="1" x14ac:dyDescent="0.2">
      <c r="A21" s="222"/>
      <c r="B21" s="222"/>
      <c r="C21" s="63">
        <v>2.62</v>
      </c>
      <c r="D21" s="138">
        <v>53.1</v>
      </c>
      <c r="E21" s="138"/>
      <c r="F21" s="28">
        <v>2</v>
      </c>
      <c r="G21" s="24">
        <v>175000</v>
      </c>
      <c r="H21" s="25">
        <f>$D$21*G21</f>
        <v>9292500</v>
      </c>
      <c r="I21" s="62" t="s">
        <v>60</v>
      </c>
      <c r="J21" s="41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s="1" customFormat="1" ht="30" customHeight="1" x14ac:dyDescent="0.2">
      <c r="A22" s="63" t="s">
        <v>1</v>
      </c>
      <c r="B22" s="63" t="s">
        <v>89</v>
      </c>
      <c r="C22" s="63">
        <v>2.62</v>
      </c>
      <c r="D22" s="138">
        <v>56.6</v>
      </c>
      <c r="E22" s="138"/>
      <c r="F22" s="23" t="s">
        <v>2</v>
      </c>
      <c r="G22" s="24">
        <v>165000</v>
      </c>
      <c r="H22" s="25">
        <f>G22*$D$22</f>
        <v>9339000</v>
      </c>
      <c r="I22" s="62" t="s">
        <v>65</v>
      </c>
      <c r="J22" s="41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s="1" customFormat="1" ht="30" customHeight="1" x14ac:dyDescent="0.2">
      <c r="A23" s="145" t="s">
        <v>4</v>
      </c>
      <c r="B23" s="145" t="s">
        <v>117</v>
      </c>
      <c r="C23" s="145">
        <v>2.67</v>
      </c>
      <c r="D23" s="178">
        <v>58.6</v>
      </c>
      <c r="E23" s="161"/>
      <c r="F23" s="28">
        <v>3</v>
      </c>
      <c r="G23" s="24">
        <v>175000</v>
      </c>
      <c r="H23" s="25">
        <f>G23*58.6</f>
        <v>10255000</v>
      </c>
      <c r="I23" s="181" t="s">
        <v>40</v>
      </c>
      <c r="J23" s="41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s="1" customFormat="1" ht="30" customHeight="1" x14ac:dyDescent="0.2">
      <c r="A24" s="145"/>
      <c r="B24" s="145"/>
      <c r="C24" s="145"/>
      <c r="D24" s="164"/>
      <c r="E24" s="163"/>
      <c r="F24" s="28" t="s">
        <v>169</v>
      </c>
      <c r="G24" s="24">
        <v>177000</v>
      </c>
      <c r="H24" s="25">
        <f t="shared" ref="H24:H27" si="1">G24*58.6</f>
        <v>10372200</v>
      </c>
      <c r="I24" s="182"/>
      <c r="J24" s="41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s="1" customFormat="1" ht="30" customHeight="1" x14ac:dyDescent="0.2">
      <c r="A25" s="145"/>
      <c r="B25" s="145"/>
      <c r="C25" s="145"/>
      <c r="D25" s="164"/>
      <c r="E25" s="163"/>
      <c r="F25" s="28">
        <v>10.11</v>
      </c>
      <c r="G25" s="24">
        <v>178000</v>
      </c>
      <c r="H25" s="25">
        <f t="shared" si="1"/>
        <v>10430800</v>
      </c>
      <c r="I25" s="182"/>
      <c r="J25" s="41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s="1" customFormat="1" ht="30" customHeight="1" x14ac:dyDescent="0.2">
      <c r="A26" s="145"/>
      <c r="B26" s="145"/>
      <c r="C26" s="145"/>
      <c r="D26" s="164"/>
      <c r="E26" s="163"/>
      <c r="F26" s="28" t="s">
        <v>39</v>
      </c>
      <c r="G26" s="24">
        <v>179000</v>
      </c>
      <c r="H26" s="25">
        <f t="shared" si="1"/>
        <v>10489400</v>
      </c>
      <c r="I26" s="182"/>
      <c r="J26" s="41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s="1" customFormat="1" ht="30" customHeight="1" x14ac:dyDescent="0.2">
      <c r="A27" s="145"/>
      <c r="B27" s="145"/>
      <c r="C27" s="145"/>
      <c r="D27" s="179"/>
      <c r="E27" s="180"/>
      <c r="F27" s="28">
        <v>15</v>
      </c>
      <c r="G27" s="24">
        <v>180000</v>
      </c>
      <c r="H27" s="25">
        <f t="shared" si="1"/>
        <v>10548000</v>
      </c>
      <c r="I27" s="183"/>
      <c r="J27" s="41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s="1" customFormat="1" ht="30" customHeight="1" x14ac:dyDescent="0.2">
      <c r="A28" s="145"/>
      <c r="B28" s="145"/>
      <c r="C28" s="27">
        <v>2.85</v>
      </c>
      <c r="D28" s="178">
        <v>59.1</v>
      </c>
      <c r="E28" s="161"/>
      <c r="F28" s="28">
        <v>16</v>
      </c>
      <c r="G28" s="24">
        <v>185000</v>
      </c>
      <c r="H28" s="25">
        <f>G28*59.1</f>
        <v>10933500</v>
      </c>
      <c r="I28" s="181" t="s">
        <v>123</v>
      </c>
      <c r="J28" s="41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s="1" customFormat="1" ht="30" customHeight="1" x14ac:dyDescent="0.2">
      <c r="A29" s="145"/>
      <c r="B29" s="145"/>
      <c r="C29" s="27">
        <v>2.95</v>
      </c>
      <c r="D29" s="179"/>
      <c r="E29" s="180"/>
      <c r="F29" s="28">
        <v>17</v>
      </c>
      <c r="G29" s="24">
        <v>190000</v>
      </c>
      <c r="H29" s="25">
        <f>G29*59.1</f>
        <v>11229000</v>
      </c>
      <c r="I29" s="183"/>
      <c r="J29" s="41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s="1" customFormat="1" ht="30" customHeight="1" x14ac:dyDescent="0.2">
      <c r="A30" s="137" t="s">
        <v>1</v>
      </c>
      <c r="B30" s="67" t="s">
        <v>139</v>
      </c>
      <c r="C30" s="60">
        <v>2.62</v>
      </c>
      <c r="D30" s="138">
        <v>60.6</v>
      </c>
      <c r="E30" s="138"/>
      <c r="F30" s="66">
        <v>2</v>
      </c>
      <c r="G30" s="31">
        <v>165000</v>
      </c>
      <c r="H30" s="25">
        <f>G30*D30</f>
        <v>9999000</v>
      </c>
      <c r="I30" s="64" t="s">
        <v>109</v>
      </c>
      <c r="J30" s="41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s="1" customFormat="1" ht="30" customHeight="1" x14ac:dyDescent="0.2">
      <c r="A31" s="235"/>
      <c r="B31" s="193" t="s">
        <v>136</v>
      </c>
      <c r="C31" s="211">
        <v>2.67</v>
      </c>
      <c r="D31" s="138">
        <v>61.9</v>
      </c>
      <c r="E31" s="138"/>
      <c r="F31" s="23" t="s">
        <v>20</v>
      </c>
      <c r="G31" s="24">
        <v>167000</v>
      </c>
      <c r="H31" s="25">
        <f>$D$31*G31</f>
        <v>10337300</v>
      </c>
      <c r="I31" s="147" t="s">
        <v>50</v>
      </c>
      <c r="J31" s="41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s="1" customFormat="1" ht="30" customHeight="1" x14ac:dyDescent="0.2">
      <c r="A32" s="235"/>
      <c r="B32" s="193"/>
      <c r="C32" s="212"/>
      <c r="D32" s="138"/>
      <c r="E32" s="138"/>
      <c r="F32" s="23" t="s">
        <v>21</v>
      </c>
      <c r="G32" s="24">
        <v>168000</v>
      </c>
      <c r="H32" s="25">
        <f>$D$31*G32</f>
        <v>10399200</v>
      </c>
      <c r="I32" s="147"/>
      <c r="J32" s="41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s="1" customFormat="1" ht="30" customHeight="1" x14ac:dyDescent="0.2">
      <c r="A33" s="235"/>
      <c r="B33" s="193"/>
      <c r="C33" s="212"/>
      <c r="D33" s="138"/>
      <c r="E33" s="138"/>
      <c r="F33" s="23" t="s">
        <v>18</v>
      </c>
      <c r="G33" s="24">
        <v>169000</v>
      </c>
      <c r="H33" s="25">
        <f>$D$31*G33</f>
        <v>10461100</v>
      </c>
      <c r="I33" s="147" t="s">
        <v>49</v>
      </c>
      <c r="J33" s="41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s="1" customFormat="1" ht="30" customHeight="1" x14ac:dyDescent="0.2">
      <c r="A34" s="235"/>
      <c r="B34" s="193"/>
      <c r="C34" s="212"/>
      <c r="D34" s="138"/>
      <c r="E34" s="138"/>
      <c r="F34" s="23" t="s">
        <v>84</v>
      </c>
      <c r="G34" s="24">
        <v>170000</v>
      </c>
      <c r="H34" s="25">
        <f>$D$31*G34</f>
        <v>10523000</v>
      </c>
      <c r="I34" s="147"/>
      <c r="J34" s="41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s="1" customFormat="1" ht="30" customHeight="1" x14ac:dyDescent="0.2">
      <c r="A35" s="208" t="s">
        <v>4</v>
      </c>
      <c r="B35" s="193"/>
      <c r="C35" s="212"/>
      <c r="D35" s="138">
        <v>62.5</v>
      </c>
      <c r="E35" s="138"/>
      <c r="F35" s="23" t="s">
        <v>24</v>
      </c>
      <c r="G35" s="24">
        <v>171000</v>
      </c>
      <c r="H35" s="25">
        <f>$D$35*G35</f>
        <v>10687500</v>
      </c>
      <c r="I35" s="147" t="s">
        <v>26</v>
      </c>
      <c r="J35" s="41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s="1" customFormat="1" ht="30" customHeight="1" x14ac:dyDescent="0.2">
      <c r="A36" s="208"/>
      <c r="B36" s="193"/>
      <c r="C36" s="212"/>
      <c r="D36" s="138"/>
      <c r="E36" s="138"/>
      <c r="F36" s="28" t="s">
        <v>76</v>
      </c>
      <c r="G36" s="24">
        <v>174000</v>
      </c>
      <c r="H36" s="25">
        <f t="shared" ref="H36" si="2">$D$35*G36</f>
        <v>10875000</v>
      </c>
      <c r="I36" s="147"/>
      <c r="J36" s="41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s="1" customFormat="1" ht="30" customHeight="1" x14ac:dyDescent="0.2">
      <c r="A37" s="70" t="s">
        <v>1</v>
      </c>
      <c r="B37" s="193"/>
      <c r="C37" s="212"/>
      <c r="D37" s="138">
        <v>63.6</v>
      </c>
      <c r="E37" s="138"/>
      <c r="F37" s="23" t="s">
        <v>69</v>
      </c>
      <c r="G37" s="24">
        <v>167000</v>
      </c>
      <c r="H37" s="25">
        <f>G37*D37</f>
        <v>10621200</v>
      </c>
      <c r="I37" s="62" t="s">
        <v>61</v>
      </c>
      <c r="J37" s="41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s="1" customFormat="1" ht="30" customHeight="1" x14ac:dyDescent="0.2">
      <c r="A38" s="208" t="s">
        <v>4</v>
      </c>
      <c r="B38" s="193"/>
      <c r="C38" s="230"/>
      <c r="D38" s="138">
        <v>64.3</v>
      </c>
      <c r="E38" s="138"/>
      <c r="F38" s="23" t="s">
        <v>25</v>
      </c>
      <c r="G38" s="24">
        <v>172000</v>
      </c>
      <c r="H38" s="25">
        <f>$D$38*G38</f>
        <v>11059600</v>
      </c>
      <c r="I38" s="52" t="s">
        <v>62</v>
      </c>
      <c r="J38" s="41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s="1" customFormat="1" ht="30" customHeight="1" x14ac:dyDescent="0.2">
      <c r="A39" s="208"/>
      <c r="B39" s="193"/>
      <c r="C39" s="77">
        <v>2.85</v>
      </c>
      <c r="D39" s="178">
        <v>64.599999999999994</v>
      </c>
      <c r="E39" s="161"/>
      <c r="F39" s="23" t="s">
        <v>17</v>
      </c>
      <c r="G39" s="24">
        <v>179000</v>
      </c>
      <c r="H39" s="25">
        <f>$D$39*G39</f>
        <v>11563399.999999998</v>
      </c>
      <c r="I39" s="181" t="s">
        <v>70</v>
      </c>
      <c r="J39" s="41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s="1" customFormat="1" ht="30" customHeight="1" x14ac:dyDescent="0.2">
      <c r="A40" s="208"/>
      <c r="B40" s="193"/>
      <c r="C40" s="77">
        <v>2.95</v>
      </c>
      <c r="D40" s="179"/>
      <c r="E40" s="180"/>
      <c r="F40" s="28">
        <v>17</v>
      </c>
      <c r="G40" s="24">
        <v>184000</v>
      </c>
      <c r="H40" s="25">
        <f>$D$39*G40</f>
        <v>11886399.999999998</v>
      </c>
      <c r="I40" s="183"/>
      <c r="J40" s="41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  <row r="41" spans="1:24" s="1" customFormat="1" ht="30" customHeight="1" x14ac:dyDescent="0.2">
      <c r="A41" s="137" t="s">
        <v>1</v>
      </c>
      <c r="B41" s="188" t="s">
        <v>140</v>
      </c>
      <c r="C41" s="175">
        <v>2.67</v>
      </c>
      <c r="D41" s="138">
        <v>68.099999999999994</v>
      </c>
      <c r="E41" s="138"/>
      <c r="F41" s="66" t="s">
        <v>37</v>
      </c>
      <c r="G41" s="31">
        <v>167000</v>
      </c>
      <c r="H41" s="25">
        <f>$D$41*G41</f>
        <v>11372699.999999998</v>
      </c>
      <c r="I41" s="174" t="s">
        <v>29</v>
      </c>
      <c r="J41" s="41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</row>
    <row r="42" spans="1:24" s="1" customFormat="1" ht="30" customHeight="1" x14ac:dyDescent="0.2">
      <c r="A42" s="137"/>
      <c r="B42" s="176"/>
      <c r="C42" s="176"/>
      <c r="D42" s="138"/>
      <c r="E42" s="138"/>
      <c r="F42" s="66" t="s">
        <v>161</v>
      </c>
      <c r="G42" s="31">
        <v>168000</v>
      </c>
      <c r="H42" s="25">
        <f t="shared" ref="H42" si="3">$D$41*G42</f>
        <v>11440799.999999998</v>
      </c>
      <c r="I42" s="174"/>
      <c r="J42" s="41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</row>
    <row r="43" spans="1:24" s="1" customFormat="1" ht="30" customHeight="1" x14ac:dyDescent="0.2">
      <c r="A43" s="235" t="s">
        <v>4</v>
      </c>
      <c r="B43" s="193" t="s">
        <v>141</v>
      </c>
      <c r="C43" s="231"/>
      <c r="D43" s="138">
        <v>69</v>
      </c>
      <c r="E43" s="138"/>
      <c r="F43" s="66" t="s">
        <v>129</v>
      </c>
      <c r="G43" s="31">
        <v>169000</v>
      </c>
      <c r="H43" s="25">
        <f>$D$43*G43</f>
        <v>11661000</v>
      </c>
      <c r="I43" s="174" t="s">
        <v>30</v>
      </c>
      <c r="J43" s="41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</row>
    <row r="44" spans="1:24" s="1" customFormat="1" ht="30" customHeight="1" x14ac:dyDescent="0.2">
      <c r="A44" s="235"/>
      <c r="B44" s="193"/>
      <c r="C44" s="231"/>
      <c r="D44" s="138"/>
      <c r="E44" s="138"/>
      <c r="F44" s="66">
        <v>15</v>
      </c>
      <c r="G44" s="31">
        <v>170000</v>
      </c>
      <c r="H44" s="25">
        <f t="shared" ref="H44" si="4">$D$43*G44</f>
        <v>11730000</v>
      </c>
      <c r="I44" s="174"/>
      <c r="J44" s="41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</row>
    <row r="45" spans="1:24" s="1" customFormat="1" ht="30" customHeight="1" x14ac:dyDescent="0.2">
      <c r="A45" s="71" t="s">
        <v>1</v>
      </c>
      <c r="B45" s="68" t="s">
        <v>139</v>
      </c>
      <c r="C45" s="231"/>
      <c r="D45" s="138">
        <v>69.099999999999994</v>
      </c>
      <c r="E45" s="138"/>
      <c r="F45" s="66">
        <v>5</v>
      </c>
      <c r="G45" s="72">
        <v>168000</v>
      </c>
      <c r="H45" s="73">
        <f>$D$45*G45</f>
        <v>11608799.999999998</v>
      </c>
      <c r="I45" s="64" t="s">
        <v>137</v>
      </c>
      <c r="J45" s="41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</row>
    <row r="46" spans="1:24" s="1" customFormat="1" ht="30" customHeight="1" x14ac:dyDescent="0.2">
      <c r="A46" s="137" t="s">
        <v>4</v>
      </c>
      <c r="B46" s="232" t="s">
        <v>141</v>
      </c>
      <c r="C46" s="177"/>
      <c r="D46" s="178">
        <v>70</v>
      </c>
      <c r="E46" s="161"/>
      <c r="F46" s="66">
        <v>13</v>
      </c>
      <c r="G46" s="31">
        <v>169000</v>
      </c>
      <c r="H46" s="25">
        <f>$D$46*G46</f>
        <v>11830000</v>
      </c>
      <c r="I46" s="174" t="s">
        <v>64</v>
      </c>
      <c r="J46" s="41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</row>
    <row r="47" spans="1:24" s="1" customFormat="1" ht="30" customHeight="1" x14ac:dyDescent="0.2">
      <c r="A47" s="137"/>
      <c r="B47" s="233"/>
      <c r="C47" s="27">
        <v>2.85</v>
      </c>
      <c r="D47" s="164"/>
      <c r="E47" s="163"/>
      <c r="F47" s="66">
        <v>16</v>
      </c>
      <c r="G47" s="31">
        <v>175000</v>
      </c>
      <c r="H47" s="25">
        <f t="shared" ref="H47:H48" si="5">$D$46*G47</f>
        <v>12250000</v>
      </c>
      <c r="I47" s="174"/>
      <c r="J47" s="41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</row>
    <row r="48" spans="1:24" s="1" customFormat="1" ht="30" customHeight="1" x14ac:dyDescent="0.2">
      <c r="A48" s="137"/>
      <c r="B48" s="234"/>
      <c r="C48" s="27">
        <v>2.95</v>
      </c>
      <c r="D48" s="179"/>
      <c r="E48" s="180"/>
      <c r="F48" s="66">
        <v>17</v>
      </c>
      <c r="G48" s="31">
        <v>180000</v>
      </c>
      <c r="H48" s="25">
        <f t="shared" si="5"/>
        <v>12600000</v>
      </c>
      <c r="I48" s="174"/>
      <c r="J48" s="41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</row>
    <row r="49" spans="1:24" s="3" customFormat="1" ht="30.75" customHeight="1" x14ac:dyDescent="0.25">
      <c r="A49" s="172" t="s">
        <v>5</v>
      </c>
      <c r="B49" s="173"/>
      <c r="C49" s="173"/>
      <c r="D49" s="173"/>
      <c r="E49" s="173"/>
      <c r="F49" s="173"/>
      <c r="G49" s="173"/>
      <c r="H49" s="173"/>
      <c r="I49" s="173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</row>
    <row r="50" spans="1:24" s="4" customFormat="1" ht="30" customHeight="1" x14ac:dyDescent="0.2">
      <c r="A50" s="135" t="s">
        <v>0</v>
      </c>
      <c r="B50" s="135" t="s">
        <v>3</v>
      </c>
      <c r="C50" s="135" t="s">
        <v>11</v>
      </c>
      <c r="D50" s="165" t="s">
        <v>6</v>
      </c>
      <c r="E50" s="166"/>
      <c r="F50" s="135" t="s">
        <v>7</v>
      </c>
      <c r="G50" s="146" t="s">
        <v>58</v>
      </c>
      <c r="H50" s="146"/>
      <c r="I50" s="135" t="s">
        <v>8</v>
      </c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</row>
    <row r="51" spans="1:24" s="5" customFormat="1" ht="30" customHeight="1" x14ac:dyDescent="0.25">
      <c r="A51" s="135"/>
      <c r="B51" s="135"/>
      <c r="C51" s="135"/>
      <c r="D51" s="167"/>
      <c r="E51" s="168"/>
      <c r="F51" s="135"/>
      <c r="G51" s="59" t="s">
        <v>56</v>
      </c>
      <c r="H51" s="21" t="s">
        <v>57</v>
      </c>
      <c r="I51" s="135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</row>
    <row r="52" spans="1:24" s="5" customFormat="1" ht="30" customHeight="1" x14ac:dyDescent="0.25">
      <c r="A52" s="124"/>
      <c r="B52" s="122"/>
      <c r="C52" s="121">
        <v>2.62</v>
      </c>
      <c r="D52" s="125">
        <v>67.2</v>
      </c>
      <c r="E52" s="126"/>
      <c r="F52" s="124">
        <v>2</v>
      </c>
      <c r="G52" s="127">
        <v>171000</v>
      </c>
      <c r="H52" s="25">
        <f>G52*$D$52</f>
        <v>11491200</v>
      </c>
      <c r="I52" s="121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</row>
    <row r="53" spans="1:24" ht="30" customHeight="1" x14ac:dyDescent="0.2">
      <c r="A53" s="145"/>
      <c r="B53" s="141"/>
      <c r="C53" s="144">
        <v>2.67</v>
      </c>
      <c r="D53" s="93">
        <v>72.5</v>
      </c>
      <c r="E53" s="94"/>
      <c r="F53" s="28" t="s">
        <v>149</v>
      </c>
      <c r="G53" s="24">
        <v>167000</v>
      </c>
      <c r="H53" s="25">
        <f>G53*$D$53</f>
        <v>12107500</v>
      </c>
      <c r="I53" s="88" t="s">
        <v>32</v>
      </c>
      <c r="J53" s="41"/>
    </row>
    <row r="54" spans="1:24" ht="30" customHeight="1" x14ac:dyDescent="0.2">
      <c r="A54" s="145"/>
      <c r="B54" s="141"/>
      <c r="C54" s="141"/>
      <c r="D54" s="223">
        <v>72.599999999999994</v>
      </c>
      <c r="E54" s="199" t="s">
        <v>9</v>
      </c>
      <c r="F54" s="80" t="s">
        <v>59</v>
      </c>
      <c r="G54" s="81">
        <v>167000</v>
      </c>
      <c r="H54" s="82">
        <f>G54*$D$54</f>
        <v>12124199.999999998</v>
      </c>
      <c r="I54" s="181" t="s">
        <v>33</v>
      </c>
      <c r="J54" s="41"/>
    </row>
    <row r="55" spans="1:24" ht="30" customHeight="1" x14ac:dyDescent="0.2">
      <c r="A55" s="145"/>
      <c r="B55" s="144" t="s">
        <v>141</v>
      </c>
      <c r="C55" s="141"/>
      <c r="D55" s="239"/>
      <c r="E55" s="201"/>
      <c r="F55" s="28" t="s">
        <v>193</v>
      </c>
      <c r="G55" s="24">
        <v>168000</v>
      </c>
      <c r="H55" s="25">
        <f>G55*$D$54</f>
        <v>12196799.999999998</v>
      </c>
      <c r="I55" s="183"/>
      <c r="J55" s="41"/>
    </row>
    <row r="56" spans="1:24" ht="30" customHeight="1" x14ac:dyDescent="0.2">
      <c r="A56" s="145"/>
      <c r="B56" s="141"/>
      <c r="C56" s="141"/>
      <c r="D56" s="136">
        <v>72.599999999999994</v>
      </c>
      <c r="E56" s="138" t="s">
        <v>10</v>
      </c>
      <c r="F56" s="28" t="s">
        <v>76</v>
      </c>
      <c r="G56" s="24">
        <v>169000</v>
      </c>
      <c r="H56" s="25">
        <f>G56*$D$56</f>
        <v>12269399.999999998</v>
      </c>
      <c r="I56" s="147" t="s">
        <v>34</v>
      </c>
      <c r="J56" s="41"/>
    </row>
    <row r="57" spans="1:24" ht="30" customHeight="1" x14ac:dyDescent="0.2">
      <c r="A57" s="145"/>
      <c r="B57" s="141"/>
      <c r="C57" s="27">
        <v>2.85</v>
      </c>
      <c r="D57" s="136"/>
      <c r="E57" s="138"/>
      <c r="F57" s="28">
        <v>16</v>
      </c>
      <c r="G57" s="24">
        <v>174000</v>
      </c>
      <c r="H57" s="25">
        <f t="shared" ref="H57:H58" si="6">G57*$D$56</f>
        <v>12632399.999999998</v>
      </c>
      <c r="I57" s="147"/>
      <c r="J57" s="41"/>
    </row>
    <row r="58" spans="1:24" ht="30" customHeight="1" x14ac:dyDescent="0.2">
      <c r="A58" s="145"/>
      <c r="B58" s="142"/>
      <c r="C58" s="27">
        <v>2.95</v>
      </c>
      <c r="D58" s="136"/>
      <c r="E58" s="138"/>
      <c r="F58" s="28">
        <v>17</v>
      </c>
      <c r="G58" s="24">
        <v>179000</v>
      </c>
      <c r="H58" s="25">
        <f t="shared" si="6"/>
        <v>12995399.999999998</v>
      </c>
      <c r="I58" s="147"/>
      <c r="J58" s="41"/>
    </row>
    <row r="59" spans="1:24" ht="30" customHeight="1" x14ac:dyDescent="0.2">
      <c r="A59" s="145" t="s">
        <v>4</v>
      </c>
      <c r="B59" s="144" t="s">
        <v>142</v>
      </c>
      <c r="C59" s="63">
        <v>2.62</v>
      </c>
      <c r="D59" s="136">
        <v>73.2</v>
      </c>
      <c r="E59" s="136"/>
      <c r="F59" s="28">
        <v>2</v>
      </c>
      <c r="G59" s="24">
        <v>178000</v>
      </c>
      <c r="H59" s="25">
        <f>G59*D59</f>
        <v>13029600</v>
      </c>
      <c r="I59" s="62" t="s">
        <v>102</v>
      </c>
      <c r="J59" s="41"/>
    </row>
    <row r="60" spans="1:24" ht="30" customHeight="1" x14ac:dyDescent="0.2">
      <c r="A60" s="145"/>
      <c r="B60" s="141"/>
      <c r="C60" s="145">
        <v>2.67</v>
      </c>
      <c r="D60" s="136">
        <v>78.599999999999994</v>
      </c>
      <c r="E60" s="136"/>
      <c r="F60" s="28" t="s">
        <v>162</v>
      </c>
      <c r="G60" s="24">
        <v>180000</v>
      </c>
      <c r="H60" s="25">
        <f>G60*$D$60</f>
        <v>14147999.999999998</v>
      </c>
      <c r="I60" s="147" t="s">
        <v>101</v>
      </c>
      <c r="J60" s="41"/>
    </row>
    <row r="61" spans="1:24" ht="30" customHeight="1" x14ac:dyDescent="0.2">
      <c r="A61" s="208"/>
      <c r="B61" s="143" t="s">
        <v>143</v>
      </c>
      <c r="C61" s="209"/>
      <c r="D61" s="136"/>
      <c r="E61" s="136"/>
      <c r="F61" s="28" t="s">
        <v>163</v>
      </c>
      <c r="G61" s="24">
        <v>180000</v>
      </c>
      <c r="H61" s="25">
        <f t="shared" ref="H61:H63" si="7">G61*$D$60</f>
        <v>14147999.999999998</v>
      </c>
      <c r="I61" s="147"/>
      <c r="J61" s="41"/>
    </row>
    <row r="62" spans="1:24" ht="30" customHeight="1" x14ac:dyDescent="0.2">
      <c r="A62" s="208"/>
      <c r="B62" s="143"/>
      <c r="C62" s="77">
        <v>2.85</v>
      </c>
      <c r="D62" s="136"/>
      <c r="E62" s="136"/>
      <c r="F62" s="28">
        <v>16</v>
      </c>
      <c r="G62" s="24">
        <v>185000</v>
      </c>
      <c r="H62" s="25">
        <f t="shared" si="7"/>
        <v>14540999.999999998</v>
      </c>
      <c r="I62" s="147"/>
      <c r="J62" s="41"/>
    </row>
    <row r="63" spans="1:24" ht="30" customHeight="1" x14ac:dyDescent="0.2">
      <c r="A63" s="208"/>
      <c r="B63" s="143"/>
      <c r="C63" s="78">
        <v>3.25</v>
      </c>
      <c r="D63" s="136"/>
      <c r="E63" s="136"/>
      <c r="F63" s="28">
        <v>17</v>
      </c>
      <c r="G63" s="24">
        <v>190000</v>
      </c>
      <c r="H63" s="25">
        <f t="shared" si="7"/>
        <v>14933999.999999998</v>
      </c>
      <c r="I63" s="147"/>
      <c r="J63" s="41"/>
    </row>
    <row r="64" spans="1:24" ht="30" customHeight="1" x14ac:dyDescent="0.2">
      <c r="A64" s="208"/>
      <c r="B64" s="143"/>
      <c r="C64" s="79">
        <v>2.67</v>
      </c>
      <c r="D64" s="171">
        <v>80.599999999999994</v>
      </c>
      <c r="E64" s="171"/>
      <c r="F64" s="74">
        <v>13</v>
      </c>
      <c r="G64" s="24">
        <v>180000</v>
      </c>
      <c r="H64" s="25">
        <f>G64*$D$64</f>
        <v>14507999.999999998</v>
      </c>
      <c r="I64" s="62" t="s">
        <v>103</v>
      </c>
      <c r="J64" s="41"/>
    </row>
    <row r="65" spans="1:11" s="1" customFormat="1" ht="30" customHeight="1" x14ac:dyDescent="0.2">
      <c r="A65" s="143" t="s">
        <v>1</v>
      </c>
      <c r="B65" s="194" t="s">
        <v>142</v>
      </c>
      <c r="C65" s="90">
        <v>2.62</v>
      </c>
      <c r="D65" s="190">
        <v>96.1</v>
      </c>
      <c r="E65" s="190"/>
      <c r="F65" s="87">
        <v>2</v>
      </c>
      <c r="G65" s="31">
        <v>176000</v>
      </c>
      <c r="H65" s="25">
        <f>D65*G65</f>
        <v>16913600</v>
      </c>
      <c r="I65" s="83" t="s">
        <v>93</v>
      </c>
      <c r="J65" s="54"/>
    </row>
    <row r="66" spans="1:11" s="1" customFormat="1" ht="30" customHeight="1" x14ac:dyDescent="0.2">
      <c r="A66" s="143"/>
      <c r="B66" s="192"/>
      <c r="C66" s="193">
        <v>2.67</v>
      </c>
      <c r="D66" s="190">
        <v>95.3</v>
      </c>
      <c r="E66" s="190"/>
      <c r="F66" s="87" t="s">
        <v>37</v>
      </c>
      <c r="G66" s="31">
        <v>178000</v>
      </c>
      <c r="H66" s="25">
        <f>$D$66*G66</f>
        <v>16963400</v>
      </c>
      <c r="I66" s="89" t="s">
        <v>95</v>
      </c>
      <c r="J66" s="54"/>
    </row>
    <row r="67" spans="1:11" s="1" customFormat="1" ht="30" customHeight="1" x14ac:dyDescent="0.2">
      <c r="A67" s="194" t="s">
        <v>4</v>
      </c>
      <c r="B67" s="192"/>
      <c r="C67" s="193"/>
      <c r="D67" s="190">
        <v>96.2</v>
      </c>
      <c r="E67" s="190"/>
      <c r="F67" s="87" t="s">
        <v>164</v>
      </c>
      <c r="G67" s="31">
        <v>178000</v>
      </c>
      <c r="H67" s="25">
        <f>G67*$D$67</f>
        <v>17123600</v>
      </c>
      <c r="I67" s="196" t="s">
        <v>94</v>
      </c>
      <c r="J67" s="54"/>
    </row>
    <row r="68" spans="1:11" s="1" customFormat="1" ht="30" customHeight="1" x14ac:dyDescent="0.2">
      <c r="A68" s="192"/>
      <c r="B68" s="194" t="s">
        <v>143</v>
      </c>
      <c r="C68" s="193"/>
      <c r="D68" s="190"/>
      <c r="E68" s="190"/>
      <c r="F68" s="87" t="s">
        <v>165</v>
      </c>
      <c r="G68" s="31">
        <v>178000</v>
      </c>
      <c r="H68" s="25">
        <f t="shared" ref="H68:H70" si="8">G68*$D$67</f>
        <v>17123600</v>
      </c>
      <c r="I68" s="197"/>
      <c r="J68" s="54"/>
    </row>
    <row r="69" spans="1:11" s="1" customFormat="1" ht="30" customHeight="1" x14ac:dyDescent="0.2">
      <c r="A69" s="192"/>
      <c r="B69" s="192"/>
      <c r="C69" s="56">
        <v>2.85</v>
      </c>
      <c r="D69" s="190"/>
      <c r="E69" s="190"/>
      <c r="F69" s="87">
        <v>16</v>
      </c>
      <c r="G69" s="31">
        <v>183000</v>
      </c>
      <c r="H69" s="25">
        <f t="shared" si="8"/>
        <v>17604600</v>
      </c>
      <c r="I69" s="197"/>
      <c r="J69" s="54"/>
    </row>
    <row r="70" spans="1:11" s="1" customFormat="1" ht="30" customHeight="1" thickBot="1" x14ac:dyDescent="0.25">
      <c r="A70" s="236"/>
      <c r="B70" s="236"/>
      <c r="C70" s="95">
        <v>3.25</v>
      </c>
      <c r="D70" s="237"/>
      <c r="E70" s="237"/>
      <c r="F70" s="96">
        <v>17</v>
      </c>
      <c r="G70" s="97">
        <v>188000</v>
      </c>
      <c r="H70" s="98">
        <f t="shared" si="8"/>
        <v>18085600</v>
      </c>
      <c r="I70" s="238"/>
      <c r="J70" s="54"/>
    </row>
    <row r="71" spans="1:11" ht="15" customHeight="1" x14ac:dyDescent="0.2">
      <c r="A71" s="170"/>
      <c r="B71" s="170"/>
      <c r="C71" s="170"/>
      <c r="D71" s="170"/>
      <c r="E71" s="170"/>
      <c r="F71" s="170"/>
      <c r="G71" s="170"/>
      <c r="H71" s="170"/>
      <c r="I71" s="170"/>
      <c r="J71" s="13"/>
      <c r="K71" s="14"/>
    </row>
    <row r="72" spans="1:11" ht="1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4"/>
      <c r="K72" s="14"/>
    </row>
    <row r="73" spans="1:11" ht="15.7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4"/>
      <c r="K73" s="14"/>
    </row>
    <row r="74" spans="1:11" ht="1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4"/>
      <c r="K74" s="14"/>
    </row>
    <row r="75" spans="1:11" x14ac:dyDescent="0.2">
      <c r="A75" s="15"/>
      <c r="B75" s="16"/>
      <c r="C75" s="17"/>
      <c r="D75" s="18"/>
      <c r="E75" s="18"/>
      <c r="F75" s="14"/>
      <c r="G75" s="15"/>
      <c r="H75" s="19"/>
      <c r="I75" s="20"/>
      <c r="J75" s="14"/>
      <c r="K75" s="14"/>
    </row>
    <row r="76" spans="1:11" x14ac:dyDescent="0.2">
      <c r="A76" s="15"/>
      <c r="B76" s="16"/>
      <c r="C76" s="17"/>
      <c r="D76" s="18"/>
      <c r="E76" s="18"/>
      <c r="F76" s="14"/>
      <c r="G76" s="15"/>
      <c r="H76" s="19"/>
      <c r="I76" s="20"/>
      <c r="J76" s="14"/>
      <c r="K76" s="14"/>
    </row>
  </sheetData>
  <sheetProtection algorithmName="SHA-512" hashValue="JemzcOSrtq9OLKzmPq9UXpPdkMBQvXg9ETYrytwlTUr5c5Vio8m6QNzzECvFAhZ6D/7o0AlytIvVT2d5FHxwhQ==" saltValue="YYJOP+gFQo+GPg16KPM5MQ==" spinCount="100000" sheet="1" objects="1" scenarios="1"/>
  <customSheetViews>
    <customSheetView guid="{777395F0-30E4-4C8C-8310-9E4F8E5054FE}" scale="80" showPageBreaks="1" fitToPage="1" printArea="1" view="pageBreakPreview" topLeftCell="A58">
      <selection activeCell="G68" sqref="G68"/>
      <pageMargins left="0.7" right="0.7" top="0.75" bottom="0.75" header="0.3" footer="0.3"/>
      <pageSetup paperSize="8" scale="70" fitToHeight="0" orientation="portrait" r:id="rId1"/>
    </customSheetView>
    <customSheetView guid="{DDAE2C89-5C3C-42EE-A083-73E796FC7263}" showPageBreaks="1" fitToPage="1" printArea="1" view="pageBreakPreview" topLeftCell="A3">
      <selection activeCell="G19" sqref="G19"/>
      <pageMargins left="0.7" right="0.7" top="0.75" bottom="0.75" header="0.3" footer="0.3"/>
      <pageSetup paperSize="9" scale="46" fitToHeight="0" orientation="portrait" r:id="rId2"/>
    </customSheetView>
  </customSheetViews>
  <mergeCells count="104">
    <mergeCell ref="I8:I12"/>
    <mergeCell ref="C8:C10"/>
    <mergeCell ref="C16:C18"/>
    <mergeCell ref="D16:E20"/>
    <mergeCell ref="I16:I20"/>
    <mergeCell ref="A7:A12"/>
    <mergeCell ref="B7:B12"/>
    <mergeCell ref="D7:E7"/>
    <mergeCell ref="D8:E12"/>
    <mergeCell ref="A4:I4"/>
    <mergeCell ref="A5:A6"/>
    <mergeCell ref="B5:B6"/>
    <mergeCell ref="C5:C6"/>
    <mergeCell ref="D5:E6"/>
    <mergeCell ref="F5:F6"/>
    <mergeCell ref="G5:H5"/>
    <mergeCell ref="I5:I6"/>
    <mergeCell ref="A1:I1"/>
    <mergeCell ref="A2:I2"/>
    <mergeCell ref="A3:I3"/>
    <mergeCell ref="F50:F51"/>
    <mergeCell ref="A13:I13"/>
    <mergeCell ref="A14:A15"/>
    <mergeCell ref="B14:B15"/>
    <mergeCell ref="C14:C15"/>
    <mergeCell ref="D14:E15"/>
    <mergeCell ref="F14:F15"/>
    <mergeCell ref="G14:H14"/>
    <mergeCell ref="I14:I15"/>
    <mergeCell ref="I41:I42"/>
    <mergeCell ref="I43:I44"/>
    <mergeCell ref="A49:I49"/>
    <mergeCell ref="I23:I27"/>
    <mergeCell ref="D28:E29"/>
    <mergeCell ref="I28:I29"/>
    <mergeCell ref="A30:A34"/>
    <mergeCell ref="B31:B40"/>
    <mergeCell ref="A23:A29"/>
    <mergeCell ref="B23:B29"/>
    <mergeCell ref="C23:C27"/>
    <mergeCell ref="D21:E21"/>
    <mergeCell ref="D45:E45"/>
    <mergeCell ref="A41:A42"/>
    <mergeCell ref="D41:E42"/>
    <mergeCell ref="I56:I58"/>
    <mergeCell ref="B61:B64"/>
    <mergeCell ref="B55:B58"/>
    <mergeCell ref="B53:B54"/>
    <mergeCell ref="B59:B60"/>
    <mergeCell ref="I46:I48"/>
    <mergeCell ref="I31:I32"/>
    <mergeCell ref="A67:A70"/>
    <mergeCell ref="D67:E70"/>
    <mergeCell ref="I67:I70"/>
    <mergeCell ref="B68:B70"/>
    <mergeCell ref="I50:I51"/>
    <mergeCell ref="A53:A58"/>
    <mergeCell ref="C53:C56"/>
    <mergeCell ref="D54:D55"/>
    <mergeCell ref="E54:E55"/>
    <mergeCell ref="I54:I55"/>
    <mergeCell ref="D56:D58"/>
    <mergeCell ref="E56:E58"/>
    <mergeCell ref="G50:H50"/>
    <mergeCell ref="A50:A51"/>
    <mergeCell ref="B50:B51"/>
    <mergeCell ref="C50:C51"/>
    <mergeCell ref="D50:E51"/>
    <mergeCell ref="A71:I71"/>
    <mergeCell ref="D66:E66"/>
    <mergeCell ref="A59:A64"/>
    <mergeCell ref="D59:E59"/>
    <mergeCell ref="C60:C61"/>
    <mergeCell ref="D60:E63"/>
    <mergeCell ref="I60:I63"/>
    <mergeCell ref="D64:E64"/>
    <mergeCell ref="B65:B67"/>
    <mergeCell ref="D65:E65"/>
    <mergeCell ref="A65:A66"/>
    <mergeCell ref="C66:C68"/>
    <mergeCell ref="D22:E22"/>
    <mergeCell ref="A46:A48"/>
    <mergeCell ref="D46:E48"/>
    <mergeCell ref="D31:E34"/>
    <mergeCell ref="A16:A21"/>
    <mergeCell ref="B16:B21"/>
    <mergeCell ref="D23:E27"/>
    <mergeCell ref="D38:E38"/>
    <mergeCell ref="D39:E40"/>
    <mergeCell ref="D30:E30"/>
    <mergeCell ref="I33:I34"/>
    <mergeCell ref="A35:A36"/>
    <mergeCell ref="D35:E36"/>
    <mergeCell ref="I35:I36"/>
    <mergeCell ref="D37:E37"/>
    <mergeCell ref="A38:A40"/>
    <mergeCell ref="C31:C38"/>
    <mergeCell ref="C41:C46"/>
    <mergeCell ref="B41:B42"/>
    <mergeCell ref="B43:B44"/>
    <mergeCell ref="B46:B48"/>
    <mergeCell ref="I39:I40"/>
    <mergeCell ref="A43:A44"/>
    <mergeCell ref="D43:E44"/>
  </mergeCells>
  <pageMargins left="0.7" right="0.7" top="0.75" bottom="0.75" header="0.3" footer="0.3"/>
  <pageSetup paperSize="9" scale="46" fitToHeight="0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8B2D"/>
    <pageSetUpPr fitToPage="1"/>
  </sheetPr>
  <dimension ref="A1:X85"/>
  <sheetViews>
    <sheetView tabSelected="1" view="pageBreakPreview" topLeftCell="A4" zoomScaleNormal="70" zoomScaleSheetLayoutView="100" workbookViewId="0">
      <selection activeCell="F22" sqref="F22"/>
    </sheetView>
  </sheetViews>
  <sheetFormatPr defaultRowHeight="14.25" x14ac:dyDescent="0.2"/>
  <cols>
    <col min="1" max="1" width="15.42578125" style="6" customWidth="1"/>
    <col min="2" max="2" width="25.85546875" style="7" customWidth="1"/>
    <col min="3" max="3" width="15.5703125" style="8" customWidth="1"/>
    <col min="4" max="4" width="20.140625" style="9" customWidth="1"/>
    <col min="5" max="5" width="6.7109375" style="9" customWidth="1"/>
    <col min="6" max="6" width="20.85546875" style="2" customWidth="1"/>
    <col min="7" max="7" width="16.42578125" style="6" customWidth="1"/>
    <col min="8" max="8" width="16.42578125" style="10" customWidth="1"/>
    <col min="9" max="9" width="48.7109375" style="11" customWidth="1"/>
    <col min="10" max="10" width="35.5703125" style="36" customWidth="1"/>
    <col min="11" max="18" width="9.140625" style="36"/>
    <col min="19" max="19" width="17.28515625" style="36" bestFit="1" customWidth="1"/>
    <col min="20" max="24" width="9.140625" style="36"/>
    <col min="25" max="16384" width="9.140625" style="2"/>
  </cols>
  <sheetData>
    <row r="1" spans="1:24" ht="337.5" customHeight="1" x14ac:dyDescent="0.2">
      <c r="A1" s="148"/>
      <c r="B1" s="148"/>
      <c r="C1" s="148"/>
      <c r="D1" s="148"/>
      <c r="E1" s="148"/>
      <c r="F1" s="148"/>
      <c r="G1" s="148"/>
      <c r="H1" s="148"/>
      <c r="I1" s="148"/>
    </row>
    <row r="2" spans="1:24" ht="31.5" customHeight="1" x14ac:dyDescent="0.2">
      <c r="A2" s="150" t="s">
        <v>135</v>
      </c>
      <c r="B2" s="150"/>
      <c r="C2" s="150"/>
      <c r="D2" s="150"/>
      <c r="E2" s="150"/>
      <c r="F2" s="150"/>
      <c r="G2" s="150"/>
      <c r="H2" s="150"/>
      <c r="I2" s="150"/>
      <c r="J2" s="37"/>
      <c r="K2" s="37"/>
      <c r="L2" s="37"/>
      <c r="M2" s="37"/>
      <c r="N2" s="37"/>
      <c r="O2" s="37"/>
      <c r="P2" s="37"/>
      <c r="Q2" s="37"/>
    </row>
    <row r="3" spans="1:24" x14ac:dyDescent="0.2">
      <c r="A3" s="149">
        <v>45212</v>
      </c>
      <c r="B3" s="150"/>
      <c r="C3" s="150"/>
      <c r="D3" s="150"/>
      <c r="E3" s="150"/>
      <c r="F3" s="150"/>
      <c r="G3" s="150"/>
      <c r="H3" s="150"/>
      <c r="I3" s="150"/>
    </row>
    <row r="4" spans="1:24" ht="18" customHeight="1" x14ac:dyDescent="0.2">
      <c r="A4" s="172" t="s">
        <v>171</v>
      </c>
      <c r="B4" s="173"/>
      <c r="C4" s="173"/>
      <c r="D4" s="173"/>
      <c r="E4" s="173"/>
      <c r="F4" s="173"/>
      <c r="G4" s="173"/>
      <c r="H4" s="173"/>
      <c r="I4" s="173"/>
    </row>
    <row r="5" spans="1:24" x14ac:dyDescent="0.2">
      <c r="A5" s="135" t="s">
        <v>0</v>
      </c>
      <c r="B5" s="135" t="s">
        <v>3</v>
      </c>
      <c r="C5" s="135" t="s">
        <v>11</v>
      </c>
      <c r="D5" s="165" t="s">
        <v>6</v>
      </c>
      <c r="E5" s="166"/>
      <c r="F5" s="135" t="s">
        <v>7</v>
      </c>
      <c r="G5" s="146" t="s">
        <v>58</v>
      </c>
      <c r="H5" s="146"/>
      <c r="I5" s="135" t="s">
        <v>8</v>
      </c>
    </row>
    <row r="6" spans="1:24" ht="25.5" x14ac:dyDescent="0.2">
      <c r="A6" s="135"/>
      <c r="B6" s="135"/>
      <c r="C6" s="135"/>
      <c r="D6" s="167"/>
      <c r="E6" s="168"/>
      <c r="F6" s="135"/>
      <c r="G6" s="102" t="s">
        <v>56</v>
      </c>
      <c r="H6" s="21" t="s">
        <v>57</v>
      </c>
      <c r="I6" s="135"/>
    </row>
    <row r="7" spans="1:24" ht="22.5" customHeight="1" x14ac:dyDescent="0.2">
      <c r="A7" s="145"/>
      <c r="B7" s="115"/>
      <c r="C7" s="145" t="s">
        <v>173</v>
      </c>
      <c r="D7" s="138">
        <v>43.4</v>
      </c>
      <c r="E7" s="138"/>
      <c r="F7" s="23" t="s">
        <v>178</v>
      </c>
      <c r="G7" s="24">
        <v>169000</v>
      </c>
      <c r="H7" s="25">
        <f t="shared" ref="H7:H14" si="0">G7*$D$7</f>
        <v>7334600</v>
      </c>
      <c r="I7" s="147" t="s">
        <v>174</v>
      </c>
    </row>
    <row r="8" spans="1:24" ht="19.5" customHeight="1" x14ac:dyDescent="0.2">
      <c r="A8" s="145"/>
      <c r="B8" s="144" t="s">
        <v>115</v>
      </c>
      <c r="C8" s="145"/>
      <c r="D8" s="138"/>
      <c r="E8" s="138"/>
      <c r="F8" s="23" t="s">
        <v>74</v>
      </c>
      <c r="G8" s="24">
        <v>170000</v>
      </c>
      <c r="H8" s="25">
        <f t="shared" si="0"/>
        <v>7378000</v>
      </c>
      <c r="I8" s="147"/>
    </row>
    <row r="9" spans="1:24" ht="19.5" customHeight="1" x14ac:dyDescent="0.2">
      <c r="A9" s="145"/>
      <c r="B9" s="141"/>
      <c r="C9" s="145"/>
      <c r="D9" s="138"/>
      <c r="E9" s="138"/>
      <c r="F9" s="23" t="s">
        <v>148</v>
      </c>
      <c r="G9" s="24">
        <v>170000</v>
      </c>
      <c r="H9" s="25">
        <f>G9*D7</f>
        <v>7378000</v>
      </c>
      <c r="I9" s="147"/>
    </row>
    <row r="10" spans="1:24" ht="21.75" customHeight="1" x14ac:dyDescent="0.2">
      <c r="A10" s="145"/>
      <c r="B10" s="248"/>
      <c r="C10" s="145"/>
      <c r="D10" s="138"/>
      <c r="E10" s="138"/>
      <c r="F10" s="23" t="s">
        <v>19</v>
      </c>
      <c r="G10" s="24">
        <v>170000</v>
      </c>
      <c r="H10" s="25">
        <f t="shared" si="0"/>
        <v>7378000</v>
      </c>
      <c r="I10" s="147"/>
    </row>
    <row r="11" spans="1:24" ht="21.75" customHeight="1" x14ac:dyDescent="0.2">
      <c r="A11" s="145"/>
      <c r="B11" s="141" t="s">
        <v>126</v>
      </c>
      <c r="C11" s="145"/>
      <c r="D11" s="138"/>
      <c r="E11" s="138"/>
      <c r="F11" s="23" t="s">
        <v>176</v>
      </c>
      <c r="G11" s="24">
        <v>170000</v>
      </c>
      <c r="H11" s="25">
        <f>G11*D7</f>
        <v>7378000</v>
      </c>
      <c r="I11" s="147"/>
    </row>
    <row r="12" spans="1:24" ht="21.75" customHeight="1" x14ac:dyDescent="0.2">
      <c r="A12" s="145"/>
      <c r="B12" s="141"/>
      <c r="C12" s="145"/>
      <c r="D12" s="138"/>
      <c r="E12" s="138"/>
      <c r="F12" s="23" t="s">
        <v>177</v>
      </c>
      <c r="G12" s="24">
        <v>171000</v>
      </c>
      <c r="H12" s="25">
        <f t="shared" ref="H12" si="1">G12*$D$7</f>
        <v>7421400</v>
      </c>
      <c r="I12" s="147"/>
    </row>
    <row r="13" spans="1:24" ht="21.75" customHeight="1" x14ac:dyDescent="0.2">
      <c r="A13" s="145"/>
      <c r="B13" s="141"/>
      <c r="C13" s="145"/>
      <c r="D13" s="138"/>
      <c r="E13" s="138"/>
      <c r="F13" s="23" t="s">
        <v>17</v>
      </c>
      <c r="G13" s="24">
        <v>172000</v>
      </c>
      <c r="H13" s="25">
        <f>G13*D7</f>
        <v>7464800</v>
      </c>
      <c r="I13" s="147"/>
    </row>
    <row r="14" spans="1:24" ht="21" customHeight="1" x14ac:dyDescent="0.2">
      <c r="A14" s="145"/>
      <c r="B14" s="142"/>
      <c r="C14" s="145"/>
      <c r="D14" s="138"/>
      <c r="E14" s="138"/>
      <c r="F14" s="23" t="s">
        <v>181</v>
      </c>
      <c r="G14" s="24">
        <v>175000</v>
      </c>
      <c r="H14" s="25">
        <f t="shared" si="0"/>
        <v>7595000</v>
      </c>
      <c r="I14" s="147"/>
    </row>
    <row r="15" spans="1:24" s="3" customFormat="1" ht="32.25" customHeight="1" x14ac:dyDescent="0.25">
      <c r="A15" s="172" t="s">
        <v>14</v>
      </c>
      <c r="B15" s="173"/>
      <c r="C15" s="173"/>
      <c r="D15" s="173"/>
      <c r="E15" s="173"/>
      <c r="F15" s="173"/>
      <c r="G15" s="173"/>
      <c r="H15" s="173"/>
      <c r="I15" s="173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</row>
    <row r="16" spans="1:24" s="4" customFormat="1" ht="30" customHeight="1" x14ac:dyDescent="0.2">
      <c r="A16" s="135" t="s">
        <v>0</v>
      </c>
      <c r="B16" s="135" t="s">
        <v>3</v>
      </c>
      <c r="C16" s="135" t="s">
        <v>11</v>
      </c>
      <c r="D16" s="165" t="s">
        <v>6</v>
      </c>
      <c r="E16" s="166"/>
      <c r="F16" s="135" t="s">
        <v>7</v>
      </c>
      <c r="G16" s="146" t="s">
        <v>58</v>
      </c>
      <c r="H16" s="146"/>
      <c r="I16" s="135" t="s">
        <v>8</v>
      </c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</row>
    <row r="17" spans="1:24" s="5" customFormat="1" ht="25.5" x14ac:dyDescent="0.25">
      <c r="A17" s="135"/>
      <c r="B17" s="135"/>
      <c r="C17" s="135"/>
      <c r="D17" s="167"/>
      <c r="E17" s="168"/>
      <c r="F17" s="135"/>
      <c r="G17" s="59" t="s">
        <v>56</v>
      </c>
      <c r="H17" s="21" t="s">
        <v>57</v>
      </c>
      <c r="I17" s="135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</row>
    <row r="18" spans="1:24" s="5" customFormat="1" ht="31.5" customHeight="1" x14ac:dyDescent="0.25">
      <c r="A18" s="243" t="s">
        <v>4</v>
      </c>
      <c r="B18" s="243" t="s">
        <v>67</v>
      </c>
      <c r="C18" s="243">
        <v>2.67</v>
      </c>
      <c r="D18" s="255">
        <v>41</v>
      </c>
      <c r="E18" s="256"/>
      <c r="F18" s="246" t="s">
        <v>35</v>
      </c>
      <c r="G18" s="253">
        <v>178000</v>
      </c>
      <c r="H18" s="251">
        <f>$G18*$D$18</f>
        <v>7298000</v>
      </c>
      <c r="I18" s="243" t="s">
        <v>179</v>
      </c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</row>
    <row r="19" spans="1:24" s="5" customFormat="1" ht="31.5" customHeight="1" x14ac:dyDescent="0.25">
      <c r="A19" s="244"/>
      <c r="B19" s="244"/>
      <c r="C19" s="244"/>
      <c r="D19" s="257"/>
      <c r="E19" s="258"/>
      <c r="F19" s="247"/>
      <c r="G19" s="254"/>
      <c r="H19" s="252"/>
      <c r="I19" s="244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</row>
    <row r="20" spans="1:24" s="5" customFormat="1" ht="31.5" customHeight="1" x14ac:dyDescent="0.25">
      <c r="A20" s="244"/>
      <c r="B20" s="244"/>
      <c r="C20" s="244"/>
      <c r="D20" s="257"/>
      <c r="E20" s="258"/>
      <c r="F20" s="131" t="s">
        <v>38</v>
      </c>
      <c r="G20" s="24">
        <v>178000</v>
      </c>
      <c r="H20" s="132">
        <f>$G20*$D$18</f>
        <v>7298000</v>
      </c>
      <c r="I20" s="244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</row>
    <row r="21" spans="1:24" s="5" customFormat="1" ht="31.5" customHeight="1" x14ac:dyDescent="0.25">
      <c r="A21" s="244"/>
      <c r="B21" s="244"/>
      <c r="C21" s="244"/>
      <c r="D21" s="257"/>
      <c r="E21" s="258"/>
      <c r="F21" s="23" t="s">
        <v>25</v>
      </c>
      <c r="G21" s="24">
        <v>178000</v>
      </c>
      <c r="H21" s="82">
        <f t="shared" ref="H21:H23" si="2">$G21*$D$18</f>
        <v>7298000</v>
      </c>
      <c r="I21" s="244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</row>
    <row r="22" spans="1:24" s="5" customFormat="1" ht="31.5" customHeight="1" x14ac:dyDescent="0.25">
      <c r="A22" s="244"/>
      <c r="B22" s="244"/>
      <c r="C22" s="244"/>
      <c r="D22" s="257"/>
      <c r="E22" s="258"/>
      <c r="F22" s="23" t="s">
        <v>17</v>
      </c>
      <c r="G22" s="24">
        <v>180000</v>
      </c>
      <c r="H22" s="133">
        <f>$G22*$D$18</f>
        <v>7380000</v>
      </c>
      <c r="I22" s="244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</row>
    <row r="23" spans="1:24" s="5" customFormat="1" ht="31.5" customHeight="1" x14ac:dyDescent="0.25">
      <c r="A23" s="244"/>
      <c r="B23" s="244"/>
      <c r="C23" s="244"/>
      <c r="D23" s="257"/>
      <c r="E23" s="258"/>
      <c r="F23" s="23" t="s">
        <v>181</v>
      </c>
      <c r="G23" s="24">
        <v>182000</v>
      </c>
      <c r="H23" s="82">
        <f t="shared" si="2"/>
        <v>7462000</v>
      </c>
      <c r="I23" s="245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</row>
    <row r="24" spans="1:24" s="1" customFormat="1" ht="31.5" customHeight="1" x14ac:dyDescent="0.2">
      <c r="A24" s="245"/>
      <c r="B24" s="99"/>
      <c r="C24" s="63">
        <v>2.62</v>
      </c>
      <c r="D24" s="138">
        <v>53.1</v>
      </c>
      <c r="E24" s="138"/>
      <c r="F24" s="28">
        <v>2</v>
      </c>
      <c r="G24" s="24">
        <v>175000</v>
      </c>
      <c r="H24" s="25">
        <f>$D$24*G24</f>
        <v>9292500</v>
      </c>
      <c r="I24" s="62" t="s">
        <v>60</v>
      </c>
      <c r="J24" s="41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s="1" customFormat="1" ht="30" customHeight="1" x14ac:dyDescent="0.2">
      <c r="A25" s="63" t="s">
        <v>1</v>
      </c>
      <c r="B25" s="63" t="s">
        <v>116</v>
      </c>
      <c r="C25" s="63">
        <v>2.62</v>
      </c>
      <c r="D25" s="138">
        <v>56.6</v>
      </c>
      <c r="E25" s="138"/>
      <c r="F25" s="23" t="s">
        <v>2</v>
      </c>
      <c r="G25" s="24">
        <v>165000</v>
      </c>
      <c r="H25" s="25">
        <f>G25*$D$25</f>
        <v>9339000</v>
      </c>
      <c r="I25" s="62" t="s">
        <v>65</v>
      </c>
      <c r="J25" s="41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s="1" customFormat="1" ht="30" customHeight="1" x14ac:dyDescent="0.2">
      <c r="A26" s="145" t="s">
        <v>4</v>
      </c>
      <c r="B26" s="145" t="s">
        <v>107</v>
      </c>
      <c r="C26" s="145">
        <v>2.67</v>
      </c>
      <c r="D26" s="178">
        <v>58.6</v>
      </c>
      <c r="E26" s="161"/>
      <c r="F26" s="28" t="s">
        <v>37</v>
      </c>
      <c r="G26" s="24">
        <v>172000</v>
      </c>
      <c r="H26" s="25">
        <f>G26*58.6</f>
        <v>10079200</v>
      </c>
      <c r="I26" s="181" t="s">
        <v>40</v>
      </c>
      <c r="J26" s="41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s="1" customFormat="1" ht="30" customHeight="1" x14ac:dyDescent="0.2">
      <c r="A27" s="145"/>
      <c r="B27" s="145"/>
      <c r="C27" s="145"/>
      <c r="D27" s="164"/>
      <c r="E27" s="163"/>
      <c r="F27" s="28" t="s">
        <v>35</v>
      </c>
      <c r="G27" s="24">
        <v>173000</v>
      </c>
      <c r="H27" s="25">
        <f t="shared" ref="H27:H30" si="3">G27*58.6</f>
        <v>10137800</v>
      </c>
      <c r="I27" s="182"/>
      <c r="J27" s="41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s="1" customFormat="1" ht="30" customHeight="1" x14ac:dyDescent="0.2">
      <c r="A28" s="145"/>
      <c r="B28" s="145"/>
      <c r="C28" s="145"/>
      <c r="D28" s="164"/>
      <c r="E28" s="163"/>
      <c r="F28" s="28" t="s">
        <v>22</v>
      </c>
      <c r="G28" s="24">
        <v>174000</v>
      </c>
      <c r="H28" s="25">
        <f t="shared" si="3"/>
        <v>10196400</v>
      </c>
      <c r="I28" s="182"/>
      <c r="J28" s="41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s="1" customFormat="1" ht="30" customHeight="1" x14ac:dyDescent="0.2">
      <c r="A29" s="145"/>
      <c r="B29" s="145"/>
      <c r="C29" s="145"/>
      <c r="D29" s="164"/>
      <c r="E29" s="163"/>
      <c r="F29" s="28" t="s">
        <v>75</v>
      </c>
      <c r="G29" s="24">
        <v>175000</v>
      </c>
      <c r="H29" s="25">
        <f t="shared" si="3"/>
        <v>10255000</v>
      </c>
      <c r="I29" s="182"/>
      <c r="J29" s="41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s="1" customFormat="1" ht="30" customHeight="1" x14ac:dyDescent="0.2">
      <c r="A30" s="145"/>
      <c r="B30" s="145"/>
      <c r="C30" s="145"/>
      <c r="D30" s="164"/>
      <c r="E30" s="163"/>
      <c r="F30" s="28" t="s">
        <v>76</v>
      </c>
      <c r="G30" s="24">
        <v>176000</v>
      </c>
      <c r="H30" s="25">
        <f t="shared" si="3"/>
        <v>10313600</v>
      </c>
      <c r="I30" s="182"/>
      <c r="J30" s="41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s="1" customFormat="1" ht="30" customHeight="1" x14ac:dyDescent="0.2">
      <c r="A31" s="145"/>
      <c r="B31" s="145"/>
      <c r="C31" s="27">
        <v>2.85</v>
      </c>
      <c r="D31" s="178">
        <v>59.1</v>
      </c>
      <c r="E31" s="161"/>
      <c r="F31" s="28">
        <v>16</v>
      </c>
      <c r="G31" s="24">
        <v>181000</v>
      </c>
      <c r="H31" s="25">
        <f>G31*59.1</f>
        <v>10697100</v>
      </c>
      <c r="I31" s="181" t="s">
        <v>123</v>
      </c>
      <c r="J31" s="41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s="1" customFormat="1" ht="30" customHeight="1" x14ac:dyDescent="0.2">
      <c r="A32" s="145"/>
      <c r="B32" s="145"/>
      <c r="C32" s="27">
        <v>2.95</v>
      </c>
      <c r="D32" s="179"/>
      <c r="E32" s="180"/>
      <c r="F32" s="28">
        <v>17</v>
      </c>
      <c r="G32" s="24">
        <v>186000</v>
      </c>
      <c r="H32" s="25">
        <f>G32*59.1</f>
        <v>10992600</v>
      </c>
      <c r="I32" s="183"/>
      <c r="J32" s="41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s="1" customFormat="1" ht="30" customHeight="1" x14ac:dyDescent="0.2">
      <c r="A33" s="137" t="s">
        <v>1</v>
      </c>
      <c r="B33" s="63" t="s">
        <v>116</v>
      </c>
      <c r="C33" s="60">
        <v>2.62</v>
      </c>
      <c r="D33" s="138">
        <v>60.6</v>
      </c>
      <c r="E33" s="138"/>
      <c r="F33" s="66">
        <v>2</v>
      </c>
      <c r="G33" s="31">
        <v>163000</v>
      </c>
      <c r="H33" s="25">
        <f>G33*D33</f>
        <v>9877800</v>
      </c>
      <c r="I33" s="64" t="s">
        <v>109</v>
      </c>
      <c r="J33" s="41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s="1" customFormat="1" ht="30" customHeight="1" x14ac:dyDescent="0.2">
      <c r="A34" s="137"/>
      <c r="B34" s="65" t="s">
        <v>116</v>
      </c>
      <c r="C34" s="144">
        <v>2.67</v>
      </c>
      <c r="D34" s="138">
        <v>61.9</v>
      </c>
      <c r="E34" s="138"/>
      <c r="F34" s="23" t="s">
        <v>15</v>
      </c>
      <c r="G34" s="24">
        <v>164000</v>
      </c>
      <c r="H34" s="25">
        <f>$D$34*G34</f>
        <v>10151600</v>
      </c>
      <c r="I34" s="83" t="s">
        <v>50</v>
      </c>
      <c r="J34" s="41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s="1" customFormat="1" ht="30" customHeight="1" x14ac:dyDescent="0.2">
      <c r="A35" s="235"/>
      <c r="B35" s="193"/>
      <c r="C35" s="212"/>
      <c r="D35" s="138"/>
      <c r="E35" s="138"/>
      <c r="F35" s="23" t="s">
        <v>72</v>
      </c>
      <c r="G35" s="24">
        <v>165000</v>
      </c>
      <c r="H35" s="25">
        <f>$D$34*G35</f>
        <v>10213500</v>
      </c>
      <c r="I35" s="147" t="s">
        <v>49</v>
      </c>
      <c r="J35" s="41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s="1" customFormat="1" ht="30" customHeight="1" x14ac:dyDescent="0.2">
      <c r="A36" s="235"/>
      <c r="B36" s="193"/>
      <c r="C36" s="212"/>
      <c r="D36" s="138"/>
      <c r="E36" s="138"/>
      <c r="F36" s="23" t="s">
        <v>85</v>
      </c>
      <c r="G36" s="24">
        <v>166000</v>
      </c>
      <c r="H36" s="25">
        <f>$D$34*G36</f>
        <v>10275400</v>
      </c>
      <c r="I36" s="147"/>
      <c r="J36" s="41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s="1" customFormat="1" ht="30" customHeight="1" x14ac:dyDescent="0.2">
      <c r="A37" s="235"/>
      <c r="B37" s="193"/>
      <c r="C37" s="212"/>
      <c r="D37" s="138"/>
      <c r="E37" s="138"/>
      <c r="F37" s="23" t="s">
        <v>98</v>
      </c>
      <c r="G37" s="24">
        <v>167000</v>
      </c>
      <c r="H37" s="25">
        <f>$D$34*G37</f>
        <v>10337300</v>
      </c>
      <c r="I37" s="147"/>
      <c r="J37" s="41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s="1" customFormat="1" ht="30" customHeight="1" x14ac:dyDescent="0.2">
      <c r="A38" s="145" t="s">
        <v>4</v>
      </c>
      <c r="B38" s="176" t="s">
        <v>126</v>
      </c>
      <c r="C38" s="141"/>
      <c r="D38" s="138">
        <v>62.5</v>
      </c>
      <c r="E38" s="138"/>
      <c r="F38" s="23" t="s">
        <v>129</v>
      </c>
      <c r="G38" s="24">
        <v>168000</v>
      </c>
      <c r="H38" s="25">
        <f>$D$38*G38</f>
        <v>10500000</v>
      </c>
      <c r="I38" s="147" t="s">
        <v>26</v>
      </c>
      <c r="J38" s="41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s="1" customFormat="1" ht="30" customHeight="1" x14ac:dyDescent="0.2">
      <c r="A39" s="145"/>
      <c r="B39" s="189"/>
      <c r="C39" s="141"/>
      <c r="D39" s="138"/>
      <c r="E39" s="138"/>
      <c r="F39" s="28">
        <v>15</v>
      </c>
      <c r="G39" s="24">
        <v>169000</v>
      </c>
      <c r="H39" s="25">
        <f t="shared" ref="H39" si="4">$D$38*G39</f>
        <v>10562500</v>
      </c>
      <c r="I39" s="147"/>
      <c r="J39" s="41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s="1" customFormat="1" ht="30" customHeight="1" x14ac:dyDescent="0.2">
      <c r="A40" s="70" t="s">
        <v>1</v>
      </c>
      <c r="B40" s="68" t="s">
        <v>115</v>
      </c>
      <c r="C40" s="212"/>
      <c r="D40" s="138">
        <v>63.6</v>
      </c>
      <c r="E40" s="138"/>
      <c r="F40" s="23" t="s">
        <v>69</v>
      </c>
      <c r="G40" s="24">
        <v>165000</v>
      </c>
      <c r="H40" s="25">
        <f>G40*D40</f>
        <v>10494000</v>
      </c>
      <c r="I40" s="62" t="s">
        <v>61</v>
      </c>
      <c r="J40" s="41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  <row r="41" spans="1:24" s="1" customFormat="1" ht="30" customHeight="1" x14ac:dyDescent="0.2">
      <c r="A41" s="145" t="s">
        <v>4</v>
      </c>
      <c r="B41" s="176" t="s">
        <v>126</v>
      </c>
      <c r="C41" s="142"/>
      <c r="D41" s="138">
        <v>64.3</v>
      </c>
      <c r="E41" s="138"/>
      <c r="F41" s="23" t="s">
        <v>25</v>
      </c>
      <c r="G41" s="24">
        <v>168000</v>
      </c>
      <c r="H41" s="25">
        <f>$D$41*G41</f>
        <v>10802400</v>
      </c>
      <c r="I41" s="52" t="s">
        <v>62</v>
      </c>
      <c r="J41" s="41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</row>
    <row r="42" spans="1:24" s="1" customFormat="1" ht="30" customHeight="1" x14ac:dyDescent="0.2">
      <c r="A42" s="145"/>
      <c r="B42" s="176"/>
      <c r="C42" s="27">
        <v>2.85</v>
      </c>
      <c r="D42" s="178">
        <v>64.599999999999994</v>
      </c>
      <c r="E42" s="161"/>
      <c r="F42" s="23" t="s">
        <v>17</v>
      </c>
      <c r="G42" s="24">
        <v>174000</v>
      </c>
      <c r="H42" s="25">
        <f>$D$42*G42</f>
        <v>11240399.999999998</v>
      </c>
      <c r="I42" s="181" t="s">
        <v>70</v>
      </c>
      <c r="J42" s="41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</row>
    <row r="43" spans="1:24" s="1" customFormat="1" ht="30" customHeight="1" x14ac:dyDescent="0.2">
      <c r="A43" s="145"/>
      <c r="B43" s="189"/>
      <c r="C43" s="27">
        <v>2.95</v>
      </c>
      <c r="D43" s="179"/>
      <c r="E43" s="180"/>
      <c r="F43" s="28">
        <v>17</v>
      </c>
      <c r="G43" s="24">
        <v>179000</v>
      </c>
      <c r="H43" s="25">
        <f>$D$42*G43</f>
        <v>11563399.999999998</v>
      </c>
      <c r="I43" s="183"/>
      <c r="J43" s="41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</row>
    <row r="44" spans="1:24" s="1" customFormat="1" ht="30" customHeight="1" x14ac:dyDescent="0.2">
      <c r="A44" s="235" t="s">
        <v>1</v>
      </c>
      <c r="B44" s="193" t="s">
        <v>118</v>
      </c>
      <c r="C44" s="249">
        <v>2.67</v>
      </c>
      <c r="D44" s="138">
        <v>68.099999999999994</v>
      </c>
      <c r="E44" s="138"/>
      <c r="F44" s="66" t="s">
        <v>37</v>
      </c>
      <c r="G44" s="31">
        <v>167000</v>
      </c>
      <c r="H44" s="25">
        <f>$D$44*G44</f>
        <v>11372699.999999998</v>
      </c>
      <c r="I44" s="174" t="s">
        <v>29</v>
      </c>
      <c r="J44" s="41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</row>
    <row r="45" spans="1:24" s="1" customFormat="1" ht="30" customHeight="1" x14ac:dyDescent="0.2">
      <c r="A45" s="235"/>
      <c r="B45" s="193"/>
      <c r="C45" s="231"/>
      <c r="D45" s="138"/>
      <c r="E45" s="138"/>
      <c r="F45" s="92" t="s">
        <v>170</v>
      </c>
      <c r="G45" s="31">
        <v>168000</v>
      </c>
      <c r="H45" s="25">
        <f>G45*D44</f>
        <v>11440799.999999998</v>
      </c>
      <c r="I45" s="174"/>
      <c r="J45" s="41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</row>
    <row r="46" spans="1:24" s="1" customFormat="1" ht="30" customHeight="1" x14ac:dyDescent="0.2">
      <c r="A46" s="235"/>
      <c r="B46" s="193"/>
      <c r="C46" s="231"/>
      <c r="D46" s="138"/>
      <c r="E46" s="138"/>
      <c r="F46" s="66" t="s">
        <v>84</v>
      </c>
      <c r="G46" s="31">
        <v>169000</v>
      </c>
      <c r="H46" s="25">
        <f t="shared" ref="H46" si="5">$D$44*G46</f>
        <v>11508899.999999998</v>
      </c>
      <c r="I46" s="174"/>
      <c r="J46" s="41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</row>
    <row r="47" spans="1:24" s="1" customFormat="1" ht="30" customHeight="1" x14ac:dyDescent="0.2">
      <c r="A47" s="137" t="s">
        <v>4</v>
      </c>
      <c r="B47" s="176" t="s">
        <v>127</v>
      </c>
      <c r="C47" s="176"/>
      <c r="D47" s="138">
        <v>69</v>
      </c>
      <c r="E47" s="138"/>
      <c r="F47" s="66">
        <v>12</v>
      </c>
      <c r="G47" s="31">
        <v>169000</v>
      </c>
      <c r="H47" s="25">
        <f>$D$47*G47</f>
        <v>11661000</v>
      </c>
      <c r="I47" s="174" t="s">
        <v>30</v>
      </c>
      <c r="J47" s="41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</row>
    <row r="48" spans="1:24" s="1" customFormat="1" ht="30" customHeight="1" x14ac:dyDescent="0.2">
      <c r="A48" s="137"/>
      <c r="B48" s="176"/>
      <c r="C48" s="176"/>
      <c r="D48" s="138"/>
      <c r="E48" s="138"/>
      <c r="F48" s="66" t="s">
        <v>97</v>
      </c>
      <c r="G48" s="31">
        <v>170000</v>
      </c>
      <c r="H48" s="25">
        <f t="shared" ref="H48" si="6">$D$47*G48</f>
        <v>11730000</v>
      </c>
      <c r="I48" s="174"/>
      <c r="J48" s="41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</row>
    <row r="49" spans="1:24" s="1" customFormat="1" ht="30" customHeight="1" x14ac:dyDescent="0.2">
      <c r="A49" s="71" t="s">
        <v>1</v>
      </c>
      <c r="B49" s="68" t="s">
        <v>128</v>
      </c>
      <c r="C49" s="231"/>
      <c r="D49" s="138">
        <v>69.099999999999994</v>
      </c>
      <c r="E49" s="138"/>
      <c r="F49" s="66">
        <v>5</v>
      </c>
      <c r="G49" s="31">
        <v>168000</v>
      </c>
      <c r="H49" s="25">
        <f>$D$49*G49</f>
        <v>11608799.999999998</v>
      </c>
      <c r="I49" s="64" t="s">
        <v>137</v>
      </c>
      <c r="J49" s="41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</row>
    <row r="50" spans="1:24" s="1" customFormat="1" ht="30" customHeight="1" x14ac:dyDescent="0.2">
      <c r="A50" s="137" t="s">
        <v>4</v>
      </c>
      <c r="B50" s="188" t="s">
        <v>127</v>
      </c>
      <c r="C50" s="177"/>
      <c r="D50" s="178">
        <v>70</v>
      </c>
      <c r="E50" s="161"/>
      <c r="F50" s="66">
        <v>13</v>
      </c>
      <c r="G50" s="31">
        <v>169000</v>
      </c>
      <c r="H50" s="25">
        <f>$D$50*G50</f>
        <v>11830000</v>
      </c>
      <c r="I50" s="174" t="s">
        <v>64</v>
      </c>
      <c r="J50" s="41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</row>
    <row r="51" spans="1:24" s="1" customFormat="1" ht="30" customHeight="1" x14ac:dyDescent="0.2">
      <c r="A51" s="137"/>
      <c r="B51" s="176"/>
      <c r="C51" s="27">
        <v>2.85</v>
      </c>
      <c r="D51" s="164"/>
      <c r="E51" s="163"/>
      <c r="F51" s="66">
        <v>16</v>
      </c>
      <c r="G51" s="31">
        <v>175000</v>
      </c>
      <c r="H51" s="25">
        <f t="shared" ref="H51:H52" si="7">$D$50*G51</f>
        <v>12250000</v>
      </c>
      <c r="I51" s="174"/>
      <c r="J51" s="41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</row>
    <row r="52" spans="1:24" s="1" customFormat="1" ht="30" customHeight="1" x14ac:dyDescent="0.2">
      <c r="A52" s="137"/>
      <c r="B52" s="177"/>
      <c r="C52" s="27">
        <v>2.95</v>
      </c>
      <c r="D52" s="179"/>
      <c r="E52" s="180"/>
      <c r="F52" s="66">
        <v>17</v>
      </c>
      <c r="G52" s="31">
        <v>180000</v>
      </c>
      <c r="H52" s="25">
        <f t="shared" si="7"/>
        <v>12600000</v>
      </c>
      <c r="I52" s="174"/>
      <c r="J52" s="41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</row>
    <row r="53" spans="1:24" s="3" customFormat="1" ht="30.75" customHeight="1" x14ac:dyDescent="0.25">
      <c r="A53" s="172" t="s">
        <v>5</v>
      </c>
      <c r="B53" s="173"/>
      <c r="C53" s="173"/>
      <c r="D53" s="173"/>
      <c r="E53" s="173"/>
      <c r="F53" s="173"/>
      <c r="G53" s="173"/>
      <c r="H53" s="173"/>
      <c r="I53" s="173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</row>
    <row r="54" spans="1:24" s="4" customFormat="1" ht="30" customHeight="1" x14ac:dyDescent="0.2">
      <c r="A54" s="135" t="s">
        <v>0</v>
      </c>
      <c r="B54" s="135" t="s">
        <v>3</v>
      </c>
      <c r="C54" s="135" t="s">
        <v>11</v>
      </c>
      <c r="D54" s="165" t="s">
        <v>6</v>
      </c>
      <c r="E54" s="166"/>
      <c r="F54" s="135" t="s">
        <v>7</v>
      </c>
      <c r="G54" s="146" t="s">
        <v>58</v>
      </c>
      <c r="H54" s="146"/>
      <c r="I54" s="135" t="s">
        <v>8</v>
      </c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</row>
    <row r="55" spans="1:24" s="5" customFormat="1" ht="30" customHeight="1" x14ac:dyDescent="0.25">
      <c r="A55" s="135"/>
      <c r="B55" s="135"/>
      <c r="C55" s="135"/>
      <c r="D55" s="167"/>
      <c r="E55" s="168"/>
      <c r="F55" s="135"/>
      <c r="G55" s="59" t="s">
        <v>56</v>
      </c>
      <c r="H55" s="21" t="s">
        <v>57</v>
      </c>
      <c r="I55" s="135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</row>
    <row r="56" spans="1:24" ht="30" customHeight="1" x14ac:dyDescent="0.2">
      <c r="A56" s="145" t="s">
        <v>4</v>
      </c>
      <c r="B56" s="145" t="s">
        <v>119</v>
      </c>
      <c r="C56" s="63">
        <v>2.62</v>
      </c>
      <c r="D56" s="61">
        <v>67.2</v>
      </c>
      <c r="E56" s="199" t="s">
        <v>16</v>
      </c>
      <c r="F56" s="28">
        <v>2</v>
      </c>
      <c r="G56" s="24">
        <v>165000</v>
      </c>
      <c r="H56" s="25">
        <f>G56*D56</f>
        <v>11088000</v>
      </c>
      <c r="I56" s="62" t="s">
        <v>138</v>
      </c>
      <c r="J56" s="41"/>
    </row>
    <row r="57" spans="1:24" ht="30" customHeight="1" x14ac:dyDescent="0.2">
      <c r="A57" s="145"/>
      <c r="B57" s="145"/>
      <c r="C57" s="144">
        <v>2.67</v>
      </c>
      <c r="D57" s="93">
        <v>72.5</v>
      </c>
      <c r="E57" s="219"/>
      <c r="F57" s="28" t="s">
        <v>166</v>
      </c>
      <c r="G57" s="24">
        <v>167000</v>
      </c>
      <c r="H57" s="25">
        <f>G57*$D$57</f>
        <v>12107500</v>
      </c>
      <c r="I57" s="88" t="s">
        <v>32</v>
      </c>
      <c r="J57" s="41"/>
    </row>
    <row r="58" spans="1:24" s="36" customFormat="1" ht="30" customHeight="1" x14ac:dyDescent="0.2">
      <c r="A58" s="145"/>
      <c r="B58" s="145"/>
      <c r="C58" s="141"/>
      <c r="D58" s="93">
        <v>72.599999999999994</v>
      </c>
      <c r="E58" s="91" t="s">
        <v>9</v>
      </c>
      <c r="F58" s="28" t="s">
        <v>167</v>
      </c>
      <c r="G58" s="24">
        <v>168000</v>
      </c>
      <c r="H58" s="25">
        <f>G58*$D$58</f>
        <v>12196799.999999998</v>
      </c>
      <c r="I58" s="88" t="s">
        <v>33</v>
      </c>
      <c r="J58" s="41"/>
    </row>
    <row r="59" spans="1:24" s="36" customFormat="1" ht="30" customHeight="1" x14ac:dyDescent="0.2">
      <c r="A59" s="145"/>
      <c r="B59" s="145"/>
      <c r="C59" s="141"/>
      <c r="D59" s="136">
        <v>72.599999999999994</v>
      </c>
      <c r="E59" s="138" t="s">
        <v>10</v>
      </c>
      <c r="F59" s="28">
        <v>14</v>
      </c>
      <c r="G59" s="24">
        <v>168000</v>
      </c>
      <c r="H59" s="25">
        <f>G59*$D$59</f>
        <v>12196799.999999998</v>
      </c>
      <c r="I59" s="147" t="s">
        <v>34</v>
      </c>
      <c r="J59" s="41"/>
    </row>
    <row r="60" spans="1:24" s="36" customFormat="1" ht="30" customHeight="1" x14ac:dyDescent="0.2">
      <c r="A60" s="145"/>
      <c r="B60" s="145"/>
      <c r="C60" s="27">
        <v>2.85</v>
      </c>
      <c r="D60" s="136"/>
      <c r="E60" s="138"/>
      <c r="F60" s="28">
        <v>16</v>
      </c>
      <c r="G60" s="24">
        <v>173000</v>
      </c>
      <c r="H60" s="25">
        <f t="shared" ref="H60:H61" si="8">G60*$D$59</f>
        <v>12559799.999999998</v>
      </c>
      <c r="I60" s="147"/>
      <c r="J60" s="41"/>
    </row>
    <row r="61" spans="1:24" s="36" customFormat="1" ht="30" customHeight="1" x14ac:dyDescent="0.2">
      <c r="A61" s="145"/>
      <c r="B61" s="145"/>
      <c r="C61" s="27">
        <v>2.95</v>
      </c>
      <c r="D61" s="136"/>
      <c r="E61" s="138"/>
      <c r="F61" s="28">
        <v>17</v>
      </c>
      <c r="G61" s="24">
        <v>178000</v>
      </c>
      <c r="H61" s="25">
        <f t="shared" si="8"/>
        <v>12922799.999999998</v>
      </c>
      <c r="I61" s="147"/>
      <c r="J61" s="41"/>
    </row>
    <row r="62" spans="1:24" s="36" customFormat="1" ht="30" customHeight="1" x14ac:dyDescent="0.2">
      <c r="A62" s="145" t="s">
        <v>4</v>
      </c>
      <c r="B62" s="144" t="s">
        <v>120</v>
      </c>
      <c r="C62" s="63">
        <v>2.62</v>
      </c>
      <c r="D62" s="136">
        <v>73.2</v>
      </c>
      <c r="E62" s="136"/>
      <c r="F62" s="28">
        <v>2</v>
      </c>
      <c r="G62" s="24">
        <v>178000</v>
      </c>
      <c r="H62" s="25">
        <f>G62*D62</f>
        <v>13029600</v>
      </c>
      <c r="I62" s="62" t="s">
        <v>102</v>
      </c>
      <c r="J62" s="41"/>
    </row>
    <row r="63" spans="1:24" s="36" customFormat="1" ht="30" customHeight="1" x14ac:dyDescent="0.2">
      <c r="A63" s="145"/>
      <c r="B63" s="141"/>
      <c r="C63" s="145">
        <v>2.67</v>
      </c>
      <c r="D63" s="136">
        <v>78.599999999999994</v>
      </c>
      <c r="E63" s="136"/>
      <c r="F63" s="28" t="s">
        <v>166</v>
      </c>
      <c r="G63" s="24">
        <v>180000</v>
      </c>
      <c r="H63" s="25">
        <f>G63*$D$63</f>
        <v>14147999.999999998</v>
      </c>
      <c r="I63" s="147" t="s">
        <v>101</v>
      </c>
      <c r="J63" s="41"/>
    </row>
    <row r="64" spans="1:24" s="36" customFormat="1" ht="30" customHeight="1" x14ac:dyDescent="0.2">
      <c r="A64" s="145"/>
      <c r="B64" s="141"/>
      <c r="C64" s="145"/>
      <c r="D64" s="136"/>
      <c r="E64" s="136"/>
      <c r="F64" s="28" t="s">
        <v>111</v>
      </c>
      <c r="G64" s="24">
        <v>180000</v>
      </c>
      <c r="H64" s="25">
        <f t="shared" ref="H64:H67" si="9">G64*$D$63</f>
        <v>14147999.999999998</v>
      </c>
      <c r="I64" s="147"/>
      <c r="J64" s="41"/>
    </row>
    <row r="65" spans="1:24" s="36" customFormat="1" ht="30" customHeight="1" x14ac:dyDescent="0.2">
      <c r="A65" s="145"/>
      <c r="B65" s="141"/>
      <c r="C65" s="145"/>
      <c r="D65" s="136"/>
      <c r="E65" s="136"/>
      <c r="F65" s="28" t="s">
        <v>76</v>
      </c>
      <c r="G65" s="24">
        <v>180000</v>
      </c>
      <c r="H65" s="25">
        <f t="shared" si="9"/>
        <v>14147999.999999998</v>
      </c>
      <c r="I65" s="147"/>
      <c r="J65" s="41"/>
    </row>
    <row r="66" spans="1:24" s="36" customFormat="1" ht="30" customHeight="1" x14ac:dyDescent="0.2">
      <c r="A66" s="145"/>
      <c r="B66" s="141"/>
      <c r="C66" s="27">
        <v>2.85</v>
      </c>
      <c r="D66" s="136"/>
      <c r="E66" s="136"/>
      <c r="F66" s="28">
        <v>16</v>
      </c>
      <c r="G66" s="24">
        <v>185000</v>
      </c>
      <c r="H66" s="25">
        <f t="shared" si="9"/>
        <v>14540999.999999998</v>
      </c>
      <c r="I66" s="147"/>
      <c r="J66" s="41"/>
    </row>
    <row r="67" spans="1:24" ht="30" customHeight="1" x14ac:dyDescent="0.2">
      <c r="A67" s="145"/>
      <c r="B67" s="141"/>
      <c r="C67" s="50">
        <v>3.25</v>
      </c>
      <c r="D67" s="136"/>
      <c r="E67" s="136"/>
      <c r="F67" s="28">
        <v>17</v>
      </c>
      <c r="G67" s="24">
        <v>190000</v>
      </c>
      <c r="H67" s="25">
        <f t="shared" si="9"/>
        <v>14933999.999999998</v>
      </c>
      <c r="I67" s="147"/>
      <c r="J67" s="41"/>
    </row>
    <row r="68" spans="1:24" ht="30" customHeight="1" x14ac:dyDescent="0.2">
      <c r="A68" s="145"/>
      <c r="B68" s="248"/>
      <c r="C68" s="63">
        <v>2.67</v>
      </c>
      <c r="D68" s="171">
        <v>80.599999999999994</v>
      </c>
      <c r="E68" s="171"/>
      <c r="F68" s="28">
        <v>13</v>
      </c>
      <c r="G68" s="24">
        <v>180000</v>
      </c>
      <c r="H68" s="25">
        <f>G68*$D$68</f>
        <v>14507999.999999998</v>
      </c>
      <c r="I68" s="62" t="s">
        <v>103</v>
      </c>
      <c r="J68" s="41"/>
    </row>
    <row r="69" spans="1:24" s="3" customFormat="1" ht="27" customHeight="1" x14ac:dyDescent="0.25">
      <c r="A69" s="172" t="s">
        <v>12</v>
      </c>
      <c r="B69" s="250"/>
      <c r="C69" s="173"/>
      <c r="D69" s="173"/>
      <c r="E69" s="173"/>
      <c r="F69" s="173"/>
      <c r="G69" s="173"/>
      <c r="H69" s="173"/>
      <c r="I69" s="173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</row>
    <row r="70" spans="1:24" s="4" customFormat="1" ht="30" customHeight="1" x14ac:dyDescent="0.2">
      <c r="A70" s="135" t="s">
        <v>0</v>
      </c>
      <c r="B70" s="135" t="s">
        <v>3</v>
      </c>
      <c r="C70" s="135" t="s">
        <v>11</v>
      </c>
      <c r="D70" s="165" t="s">
        <v>6</v>
      </c>
      <c r="E70" s="166"/>
      <c r="F70" s="135" t="s">
        <v>7</v>
      </c>
      <c r="G70" s="146" t="s">
        <v>58</v>
      </c>
      <c r="H70" s="146"/>
      <c r="I70" s="135" t="s">
        <v>8</v>
      </c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</row>
    <row r="71" spans="1:24" s="5" customFormat="1" ht="30" customHeight="1" x14ac:dyDescent="0.25">
      <c r="A71" s="135"/>
      <c r="B71" s="135"/>
      <c r="C71" s="135"/>
      <c r="D71" s="167"/>
      <c r="E71" s="168"/>
      <c r="F71" s="135"/>
      <c r="G71" s="59" t="s">
        <v>56</v>
      </c>
      <c r="H71" s="21" t="s">
        <v>57</v>
      </c>
      <c r="I71" s="135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</row>
    <row r="72" spans="1:24" ht="30" customHeight="1" x14ac:dyDescent="0.2">
      <c r="A72" s="145" t="s">
        <v>4</v>
      </c>
      <c r="B72" s="144" t="s">
        <v>121</v>
      </c>
      <c r="C72" s="63">
        <v>2.62</v>
      </c>
      <c r="D72" s="171">
        <v>96.8</v>
      </c>
      <c r="E72" s="171"/>
      <c r="F72" s="28">
        <v>2</v>
      </c>
      <c r="G72" s="24">
        <v>175000</v>
      </c>
      <c r="H72" s="25">
        <f>G72*96.8</f>
        <v>16940000</v>
      </c>
      <c r="I72" s="62" t="s">
        <v>114</v>
      </c>
      <c r="J72" s="41"/>
    </row>
    <row r="73" spans="1:24" ht="30" customHeight="1" x14ac:dyDescent="0.2">
      <c r="A73" s="145"/>
      <c r="B73" s="248"/>
      <c r="C73" s="145">
        <v>2.67</v>
      </c>
      <c r="D73" s="171">
        <v>96</v>
      </c>
      <c r="E73" s="171"/>
      <c r="F73" s="28">
        <v>3</v>
      </c>
      <c r="G73" s="24">
        <v>175000</v>
      </c>
      <c r="H73" s="25">
        <f>G73*96</f>
        <v>16800000</v>
      </c>
      <c r="I73" s="147" t="s">
        <v>122</v>
      </c>
      <c r="J73" s="41"/>
    </row>
    <row r="74" spans="1:24" ht="30" customHeight="1" x14ac:dyDescent="0.2">
      <c r="A74" s="145"/>
      <c r="B74" s="69" t="s">
        <v>125</v>
      </c>
      <c r="C74" s="145"/>
      <c r="D74" s="171"/>
      <c r="E74" s="171"/>
      <c r="F74" s="28" t="s">
        <v>112</v>
      </c>
      <c r="G74" s="24">
        <v>176000</v>
      </c>
      <c r="H74" s="25">
        <f t="shared" ref="H74:H78" si="10">G74*96</f>
        <v>16896000</v>
      </c>
      <c r="I74" s="147"/>
      <c r="J74" s="41"/>
    </row>
    <row r="75" spans="1:24" ht="30" customHeight="1" x14ac:dyDescent="0.2">
      <c r="A75" s="145"/>
      <c r="B75" s="141" t="s">
        <v>124</v>
      </c>
      <c r="C75" s="145"/>
      <c r="D75" s="171"/>
      <c r="E75" s="171"/>
      <c r="F75" s="28" t="s">
        <v>113</v>
      </c>
      <c r="G75" s="24">
        <v>176000</v>
      </c>
      <c r="H75" s="25">
        <f t="shared" si="10"/>
        <v>16896000</v>
      </c>
      <c r="I75" s="147"/>
      <c r="J75" s="41"/>
    </row>
    <row r="76" spans="1:24" ht="30" customHeight="1" x14ac:dyDescent="0.2">
      <c r="A76" s="145"/>
      <c r="B76" s="141"/>
      <c r="C76" s="145"/>
      <c r="D76" s="171"/>
      <c r="E76" s="171"/>
      <c r="F76" s="28">
        <v>15</v>
      </c>
      <c r="G76" s="24">
        <v>177000</v>
      </c>
      <c r="H76" s="25">
        <f t="shared" si="10"/>
        <v>16992000</v>
      </c>
      <c r="I76" s="147"/>
      <c r="J76" s="41"/>
    </row>
    <row r="77" spans="1:24" ht="30" customHeight="1" x14ac:dyDescent="0.2">
      <c r="A77" s="145"/>
      <c r="B77" s="141"/>
      <c r="C77" s="27">
        <v>2.85</v>
      </c>
      <c r="D77" s="171"/>
      <c r="E77" s="171"/>
      <c r="F77" s="28">
        <v>16</v>
      </c>
      <c r="G77" s="24">
        <v>182000</v>
      </c>
      <c r="H77" s="25">
        <f t="shared" si="10"/>
        <v>17472000</v>
      </c>
      <c r="I77" s="147"/>
      <c r="J77" s="41"/>
    </row>
    <row r="78" spans="1:24" ht="30" customHeight="1" x14ac:dyDescent="0.2">
      <c r="A78" s="145"/>
      <c r="B78" s="142"/>
      <c r="C78" s="27">
        <v>3.25</v>
      </c>
      <c r="D78" s="171"/>
      <c r="E78" s="171"/>
      <c r="F78" s="28">
        <v>17</v>
      </c>
      <c r="G78" s="24">
        <v>187000</v>
      </c>
      <c r="H78" s="25">
        <f t="shared" si="10"/>
        <v>17952000</v>
      </c>
      <c r="I78" s="147"/>
      <c r="J78" s="41"/>
    </row>
    <row r="80" spans="1:24" ht="15" customHeight="1" x14ac:dyDescent="0.2">
      <c r="A80" s="170"/>
      <c r="B80" s="170"/>
      <c r="C80" s="170"/>
      <c r="D80" s="170"/>
      <c r="E80" s="170"/>
      <c r="F80" s="170"/>
      <c r="G80" s="170"/>
      <c r="H80" s="170"/>
      <c r="I80" s="170"/>
      <c r="J80" s="13"/>
      <c r="K80" s="14"/>
    </row>
    <row r="81" spans="1:11" s="36" customFormat="1" ht="1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4"/>
      <c r="K81" s="14"/>
    </row>
    <row r="82" spans="1:11" s="36" customFormat="1" ht="15.7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4"/>
      <c r="K82" s="14"/>
    </row>
    <row r="83" spans="1:11" s="36" customFormat="1" ht="1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4"/>
      <c r="K83" s="14"/>
    </row>
    <row r="84" spans="1:11" s="36" customFormat="1" x14ac:dyDescent="0.2">
      <c r="A84" s="15"/>
      <c r="B84" s="16"/>
      <c r="C84" s="17"/>
      <c r="D84" s="18"/>
      <c r="E84" s="18"/>
      <c r="F84" s="14"/>
      <c r="G84" s="15"/>
      <c r="H84" s="19"/>
      <c r="I84" s="20"/>
      <c r="J84" s="14"/>
      <c r="K84" s="14"/>
    </row>
    <row r="85" spans="1:11" s="36" customFormat="1" x14ac:dyDescent="0.2">
      <c r="A85" s="15"/>
      <c r="B85" s="16"/>
      <c r="C85" s="17"/>
      <c r="D85" s="18"/>
      <c r="E85" s="18"/>
      <c r="F85" s="14"/>
      <c r="G85" s="15"/>
      <c r="H85" s="19"/>
      <c r="I85" s="20"/>
      <c r="J85" s="14"/>
      <c r="K85" s="14"/>
    </row>
  </sheetData>
  <sheetProtection algorithmName="SHA-512" hashValue="rWZ5PVkN6jy0GHoKj0z3+cPMJr6GYJnCKwCeBQl5OC307soR6VCY3lxC5W1JNZMZMxjm4egvqybveeo0uME0Kg==" saltValue="TtB0ssi+UbGyMC31hJBy7g==" spinCount="100000" sheet="1" objects="1" scenarios="1"/>
  <customSheetViews>
    <customSheetView guid="{777395F0-30E4-4C8C-8310-9E4F8E5054FE}" showPageBreaks="1" fitToPage="1" printArea="1" view="pageBreakPreview" topLeftCell="A34">
      <selection activeCell="G44" sqref="G44"/>
      <pageMargins left="0.7" right="0.7" top="0.75" bottom="0.75" header="0.3" footer="0.3"/>
      <pageSetup paperSize="8" scale="70" fitToHeight="0" orientation="portrait" r:id="rId1"/>
    </customSheetView>
    <customSheetView guid="{DDAE2C89-5C3C-42EE-A083-73E796FC7263}" showPageBreaks="1" fitToPage="1" printArea="1" view="pageBreakPreview" topLeftCell="A7">
      <selection activeCell="J22" sqref="J22"/>
      <pageMargins left="0.7" right="0.7" top="0.75" bottom="0.75" header="0.3" footer="0.3"/>
      <pageSetup paperSize="9" scale="46" fitToHeight="0" orientation="portrait" r:id="rId2"/>
    </customSheetView>
  </customSheetViews>
  <mergeCells count="111">
    <mergeCell ref="H18:H19"/>
    <mergeCell ref="G18:G19"/>
    <mergeCell ref="A1:I1"/>
    <mergeCell ref="A2:I2"/>
    <mergeCell ref="A3:I3"/>
    <mergeCell ref="I26:I30"/>
    <mergeCell ref="D31:E32"/>
    <mergeCell ref="I31:I32"/>
    <mergeCell ref="D24:E24"/>
    <mergeCell ref="A15:I15"/>
    <mergeCell ref="A16:A17"/>
    <mergeCell ref="B16:B17"/>
    <mergeCell ref="C16:C17"/>
    <mergeCell ref="D16:E17"/>
    <mergeCell ref="F16:F17"/>
    <mergeCell ref="G16:H16"/>
    <mergeCell ref="I16:I17"/>
    <mergeCell ref="D25:E25"/>
    <mergeCell ref="A4:I4"/>
    <mergeCell ref="A5:A6"/>
    <mergeCell ref="B5:B6"/>
    <mergeCell ref="D18:E23"/>
    <mergeCell ref="I7:I14"/>
    <mergeCell ref="B8:B10"/>
    <mergeCell ref="A80:I80"/>
    <mergeCell ref="C44:C50"/>
    <mergeCell ref="C34:C41"/>
    <mergeCell ref="B72:B73"/>
    <mergeCell ref="A72:A78"/>
    <mergeCell ref="D72:E72"/>
    <mergeCell ref="C73:C76"/>
    <mergeCell ref="D73:E78"/>
    <mergeCell ref="I73:I78"/>
    <mergeCell ref="A69:I69"/>
    <mergeCell ref="A70:A71"/>
    <mergeCell ref="B70:B71"/>
    <mergeCell ref="C70:C71"/>
    <mergeCell ref="D70:E71"/>
    <mergeCell ref="F70:F71"/>
    <mergeCell ref="D44:E46"/>
    <mergeCell ref="A62:A68"/>
    <mergeCell ref="D62:E62"/>
    <mergeCell ref="C63:C65"/>
    <mergeCell ref="A44:A46"/>
    <mergeCell ref="D47:E48"/>
    <mergeCell ref="I47:I48"/>
    <mergeCell ref="B75:B78"/>
    <mergeCell ref="B50:B52"/>
    <mergeCell ref="G70:H70"/>
    <mergeCell ref="I70:I71"/>
    <mergeCell ref="E59:E61"/>
    <mergeCell ref="I59:I61"/>
    <mergeCell ref="D63:E67"/>
    <mergeCell ref="D68:E68"/>
    <mergeCell ref="B62:B63"/>
    <mergeCell ref="B64:B68"/>
    <mergeCell ref="D59:D61"/>
    <mergeCell ref="I63:I67"/>
    <mergeCell ref="I50:I52"/>
    <mergeCell ref="I54:I55"/>
    <mergeCell ref="A53:I53"/>
    <mergeCell ref="A54:A55"/>
    <mergeCell ref="G54:H54"/>
    <mergeCell ref="A50:A52"/>
    <mergeCell ref="D50:E52"/>
    <mergeCell ref="A56:A61"/>
    <mergeCell ref="B56:B61"/>
    <mergeCell ref="E56:E57"/>
    <mergeCell ref="C57:C59"/>
    <mergeCell ref="C7:C14"/>
    <mergeCell ref="D7:E14"/>
    <mergeCell ref="B54:B55"/>
    <mergeCell ref="C54:C55"/>
    <mergeCell ref="D54:E55"/>
    <mergeCell ref="F54:F55"/>
    <mergeCell ref="A47:A48"/>
    <mergeCell ref="C18:C23"/>
    <mergeCell ref="B18:B23"/>
    <mergeCell ref="A18:A24"/>
    <mergeCell ref="B26:B32"/>
    <mergeCell ref="C26:C30"/>
    <mergeCell ref="D26:E30"/>
    <mergeCell ref="F18:F19"/>
    <mergeCell ref="D38:E39"/>
    <mergeCell ref="B38:B39"/>
    <mergeCell ref="B11:B14"/>
    <mergeCell ref="A7:A14"/>
    <mergeCell ref="I18:I23"/>
    <mergeCell ref="B41:B43"/>
    <mergeCell ref="B44:B46"/>
    <mergeCell ref="B47:B48"/>
    <mergeCell ref="A38:A39"/>
    <mergeCell ref="I44:I46"/>
    <mergeCell ref="I38:I39"/>
    <mergeCell ref="D49:E49"/>
    <mergeCell ref="C5:C6"/>
    <mergeCell ref="D5:E6"/>
    <mergeCell ref="F5:F6"/>
    <mergeCell ref="G5:H5"/>
    <mergeCell ref="I5:I6"/>
    <mergeCell ref="A33:A37"/>
    <mergeCell ref="D33:E33"/>
    <mergeCell ref="D34:E37"/>
    <mergeCell ref="B35:B37"/>
    <mergeCell ref="I35:I37"/>
    <mergeCell ref="D40:E40"/>
    <mergeCell ref="A41:A43"/>
    <mergeCell ref="D41:E41"/>
    <mergeCell ref="D42:E43"/>
    <mergeCell ref="I42:I43"/>
    <mergeCell ref="A26:A32"/>
  </mergeCells>
  <pageMargins left="0.7" right="0.7" top="0.75" bottom="0.75" header="0.3" footer="0.3"/>
  <pageSetup paperSize="9" scale="46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E18" sqref="E18"/>
    </sheetView>
  </sheetViews>
  <sheetFormatPr defaultRowHeight="15" x14ac:dyDescent="0.25"/>
  <sheetData/>
  <customSheetViews>
    <customSheetView guid="{777395F0-30E4-4C8C-8310-9E4F8E5054FE}" state="hidden">
      <selection activeCell="E18" sqref="E18"/>
      <pageMargins left="0.7" right="0.7" top="0.75" bottom="0.75" header="0.3" footer="0.3"/>
    </customSheetView>
    <customSheetView guid="{DC0D6650-B3C0-4C5A-A5F3-8E20F1BF03D2}" state="hidden">
      <selection activeCell="E18" sqref="E18"/>
      <pageMargins left="0.7" right="0.7" top="0.75" bottom="0.75" header="0.3" footer="0.3"/>
    </customSheetView>
    <customSheetView guid="{BD0AF60E-1A5C-4CCA-AFCA-F0CCF908E000}" state="hidden">
      <selection activeCell="E18" sqref="E18"/>
      <pageMargins left="0.7" right="0.7" top="0.75" bottom="0.75" header="0.3" footer="0.3"/>
    </customSheetView>
    <customSheetView guid="{54A863DE-4AA8-40D4-9A84-4B2EB3E7F4AC}" state="hidden">
      <selection activeCell="E18" sqref="E18"/>
      <pageMargins left="0.7" right="0.7" top="0.75" bottom="0.75" header="0.3" footer="0.3"/>
    </customSheetView>
    <customSheetView guid="{B99773D9-83FD-4A3B-A501-6CB1809AE0EB}" state="hidden">
      <selection activeCell="E18" sqref="E18"/>
      <pageMargins left="0.7" right="0.7" top="0.75" bottom="0.75" header="0.3" footer="0.3"/>
    </customSheetView>
    <customSheetView guid="{DDAE2C89-5C3C-42EE-A083-73E796FC7263}" state="hidden">
      <selection activeCell="E18" sqref="E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1" sqref="I21"/>
    </sheetView>
  </sheetViews>
  <sheetFormatPr defaultRowHeight="15" x14ac:dyDescent="0.25"/>
  <sheetData/>
  <customSheetViews>
    <customSheetView guid="{777395F0-30E4-4C8C-8310-9E4F8E5054FE}" state="hidden">
      <selection activeCell="I21" sqref="I21"/>
      <pageMargins left="0.7" right="0.7" top="0.75" bottom="0.75" header="0.3" footer="0.3"/>
    </customSheetView>
    <customSheetView guid="{DC0D6650-B3C0-4C5A-A5F3-8E20F1BF03D2}" state="hidden">
      <selection activeCell="I21" sqref="I21"/>
      <pageMargins left="0.7" right="0.7" top="0.75" bottom="0.75" header="0.3" footer="0.3"/>
    </customSheetView>
    <customSheetView guid="{BD0AF60E-1A5C-4CCA-AFCA-F0CCF908E000}" state="hidden">
      <selection activeCell="I21" sqref="I21"/>
      <pageMargins left="0.7" right="0.7" top="0.75" bottom="0.75" header="0.3" footer="0.3"/>
    </customSheetView>
    <customSheetView guid="{54A863DE-4AA8-40D4-9A84-4B2EB3E7F4AC}" state="hidden">
      <selection activeCell="I21" sqref="I21"/>
      <pageMargins left="0.7" right="0.7" top="0.75" bottom="0.75" header="0.3" footer="0.3"/>
    </customSheetView>
    <customSheetView guid="{B99773D9-83FD-4A3B-A501-6CB1809AE0EB}" state="hidden">
      <selection activeCell="I21" sqref="I21"/>
      <pageMargins left="0.7" right="0.7" top="0.75" bottom="0.75" header="0.3" footer="0.3"/>
    </customSheetView>
    <customSheetView guid="{DDAE2C89-5C3C-42EE-A083-73E796FC7263}" state="hidden">
      <selection activeCell="I21" sqref="I2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customSheetViews>
    <customSheetView guid="{777395F0-30E4-4C8C-8310-9E4F8E5054FE}" state="hidden">
      <pageMargins left="0.7" right="0.7" top="0.75" bottom="0.75" header="0.3" footer="0.3"/>
    </customSheetView>
    <customSheetView guid="{DC0D6650-B3C0-4C5A-A5F3-8E20F1BF03D2}" state="hidden">
      <pageMargins left="0.7" right="0.7" top="0.75" bottom="0.75" header="0.3" footer="0.3"/>
    </customSheetView>
    <customSheetView guid="{09A102C3-37E2-468C-855E-607971BBDA91}">
      <pageMargins left="0.7" right="0.7" top="0.75" bottom="0.75" header="0.3" footer="0.3"/>
    </customSheetView>
    <customSheetView guid="{BD0AF60E-1A5C-4CCA-AFCA-F0CCF908E000}" state="hidden">
      <pageMargins left="0.7" right="0.7" top="0.75" bottom="0.75" header="0.3" footer="0.3"/>
    </customSheetView>
    <customSheetView guid="{54A863DE-4AA8-40D4-9A84-4B2EB3E7F4AC}" state="hidden">
      <pageMargins left="0.7" right="0.7" top="0.75" bottom="0.75" header="0.3" footer="0.3"/>
    </customSheetView>
    <customSheetView guid="{B99773D9-83FD-4A3B-A501-6CB1809AE0EB}" state="hidden">
      <pageMargins left="0.7" right="0.7" top="0.75" bottom="0.75" header="0.3" footer="0.3"/>
    </customSheetView>
    <customSheetView guid="{DDAE2C89-5C3C-42EE-A083-73E796FC7263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Корпус 1</vt:lpstr>
      <vt:lpstr>Корпус 2</vt:lpstr>
      <vt:lpstr>Корпус 3</vt:lpstr>
      <vt:lpstr>Корпус 4</vt:lpstr>
      <vt:lpstr>Корпус 5</vt:lpstr>
      <vt:lpstr>Корпус 6</vt:lpstr>
      <vt:lpstr>Лист2</vt:lpstr>
      <vt:lpstr>Лист3</vt:lpstr>
      <vt:lpstr>Лист1</vt:lpstr>
      <vt:lpstr>'Корпус 1'!Область_печати</vt:lpstr>
      <vt:lpstr>'Корпус 2'!Область_печати</vt:lpstr>
      <vt:lpstr>'Корпус 3'!Область_печати</vt:lpstr>
      <vt:lpstr>'Корпус 4'!Область_печати</vt:lpstr>
      <vt:lpstr>'Корпус 5'!Область_печати</vt:lpstr>
      <vt:lpstr>'Корпус 6'!Область_печати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Ардовская Дина Борисовна</dc:creator>
  <cp:lastModifiedBy>Подкаменная Жанна Олеговна</cp:lastModifiedBy>
  <cp:lastPrinted>2024-06-18T05:11:07Z</cp:lastPrinted>
  <dcterms:created xsi:type="dcterms:W3CDTF">2017-10-06T03:40:32Z</dcterms:created>
  <dcterms:modified xsi:type="dcterms:W3CDTF">2024-06-18T06:01:11Z</dcterms:modified>
</cp:coreProperties>
</file>